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0\6 ივნისი\საიტზე ასატვირთი\"/>
    </mc:Choice>
  </mc:AlternateContent>
  <xr:revisionPtr revIDLastSave="0" documentId="13_ncr:1_{80D44054-C03A-4F33-953B-47AAB2DC2E3B}" xr6:coauthVersionLast="45" xr6:coauthVersionMax="45" xr10:uidLastSave="{00000000-0000-0000-0000-000000000000}"/>
  <bookViews>
    <workbookView xWindow="-120" yWindow="-120" windowWidth="20730" windowHeight="1116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5" i="21" l="1"/>
  <c r="Z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AA40" i="21"/>
  <c r="Z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AA34" i="21"/>
  <c r="Z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AA30" i="21"/>
  <c r="Z30" i="21"/>
  <c r="X30" i="21"/>
  <c r="W30" i="21"/>
  <c r="V30" i="21"/>
  <c r="T30" i="21"/>
  <c r="S30" i="21"/>
  <c r="R30" i="21"/>
  <c r="Q30" i="21"/>
  <c r="P30" i="21"/>
  <c r="O30" i="21"/>
  <c r="M30" i="21"/>
  <c r="L30" i="21"/>
  <c r="K30" i="21"/>
  <c r="J30" i="21"/>
  <c r="I30" i="21"/>
  <c r="AA24" i="21"/>
  <c r="Z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AA21" i="21"/>
  <c r="Z21" i="21"/>
  <c r="X21" i="21"/>
  <c r="W21" i="21"/>
  <c r="V21" i="21"/>
  <c r="T21" i="21"/>
  <c r="S21" i="21"/>
  <c r="R21" i="21"/>
  <c r="Q21" i="21"/>
  <c r="P21" i="21"/>
  <c r="O21" i="21"/>
  <c r="M21" i="21"/>
  <c r="L21" i="21"/>
  <c r="K21" i="21"/>
  <c r="J21" i="21"/>
  <c r="I21" i="21"/>
  <c r="AA17" i="21"/>
  <c r="Z17" i="21"/>
  <c r="X17" i="21"/>
  <c r="W17" i="21"/>
  <c r="V17" i="21"/>
  <c r="T17" i="21"/>
  <c r="S17" i="21"/>
  <c r="R17" i="21"/>
  <c r="Q17" i="21"/>
  <c r="P17" i="21"/>
  <c r="O17" i="21"/>
  <c r="M17" i="21"/>
  <c r="L17" i="21"/>
  <c r="K17" i="21"/>
  <c r="J17" i="21"/>
  <c r="I17" i="21"/>
  <c r="E45" i="21" l="1"/>
  <c r="D45" i="21"/>
  <c r="C45" i="21"/>
  <c r="G45" i="21"/>
  <c r="E40" i="21"/>
  <c r="D40" i="21"/>
  <c r="C40" i="21"/>
  <c r="G40" i="21"/>
  <c r="E34" i="21"/>
  <c r="D34" i="21"/>
  <c r="C34" i="21"/>
  <c r="G34" i="21"/>
  <c r="E30" i="21"/>
  <c r="D30" i="21"/>
  <c r="C30" i="21"/>
  <c r="G30" i="21"/>
  <c r="E24" i="21"/>
  <c r="D24" i="21"/>
  <c r="C24" i="21"/>
  <c r="G24" i="21"/>
  <c r="C21" i="21"/>
  <c r="D21" i="21"/>
  <c r="E21" i="21"/>
  <c r="G21" i="21"/>
  <c r="E17" i="21"/>
  <c r="D17" i="21"/>
  <c r="C17" i="21"/>
  <c r="G17" i="21"/>
  <c r="F12" i="21" l="1"/>
  <c r="F13" i="21"/>
  <c r="F14" i="21"/>
  <c r="F15" i="21"/>
  <c r="F16" i="21"/>
  <c r="F18" i="21"/>
  <c r="F19" i="21"/>
  <c r="F20" i="21"/>
  <c r="F22" i="21"/>
  <c r="F21" i="21" s="1"/>
  <c r="F23" i="21"/>
  <c r="F25" i="21"/>
  <c r="F26" i="21"/>
  <c r="F27" i="21"/>
  <c r="F28" i="21"/>
  <c r="F29" i="21"/>
  <c r="F31" i="21"/>
  <c r="F30" i="21" s="1"/>
  <c r="F32" i="21"/>
  <c r="F33" i="21"/>
  <c r="F35" i="21"/>
  <c r="F36" i="21"/>
  <c r="F34" i="21" s="1"/>
  <c r="F37" i="21"/>
  <c r="F38" i="21"/>
  <c r="F39" i="21"/>
  <c r="F41" i="21"/>
  <c r="F40" i="21" s="1"/>
  <c r="F42" i="21"/>
  <c r="F43" i="21"/>
  <c r="F44" i="21"/>
  <c r="F46" i="21"/>
  <c r="F47" i="21"/>
  <c r="F48" i="21"/>
  <c r="N12" i="21"/>
  <c r="F17" i="21" l="1"/>
  <c r="F24" i="21"/>
  <c r="F45" i="21"/>
  <c r="E13" i="27" l="1"/>
  <c r="E19" i="27"/>
  <c r="AA11" i="21" l="1"/>
  <c r="AA50" i="21" s="1"/>
  <c r="Z11" i="21"/>
  <c r="Z50" i="21" s="1"/>
  <c r="X11" i="21"/>
  <c r="X50" i="21" s="1"/>
  <c r="W11" i="21"/>
  <c r="V11" i="21"/>
  <c r="V50" i="21" s="1"/>
  <c r="T11" i="21"/>
  <c r="S11" i="21"/>
  <c r="R11" i="21"/>
  <c r="Q11" i="21"/>
  <c r="P11" i="21"/>
  <c r="K11" i="21"/>
  <c r="K50" i="21" s="1"/>
  <c r="L11" i="21"/>
  <c r="L50" i="21" s="1"/>
  <c r="M11" i="21"/>
  <c r="M50" i="21" s="1"/>
  <c r="J11" i="21"/>
  <c r="J50" i="21" s="1"/>
  <c r="I11" i="21"/>
  <c r="E11" i="21"/>
  <c r="E50" i="21" s="1"/>
  <c r="D11" i="21"/>
  <c r="D50" i="21" s="1"/>
  <c r="C11" i="21"/>
  <c r="C50" i="21" s="1"/>
  <c r="G11" i="21"/>
  <c r="E28" i="26"/>
  <c r="E41" i="26"/>
  <c r="E51" i="26" s="1"/>
  <c r="U49" i="21"/>
  <c r="U48" i="21"/>
  <c r="U47" i="21"/>
  <c r="U46" i="21"/>
  <c r="U44" i="21"/>
  <c r="U43" i="21"/>
  <c r="U42" i="21"/>
  <c r="U41" i="21"/>
  <c r="U39" i="21"/>
  <c r="U38" i="21"/>
  <c r="U37" i="21"/>
  <c r="U36" i="21"/>
  <c r="U35" i="21"/>
  <c r="U33" i="21"/>
  <c r="U32" i="21"/>
  <c r="U31" i="21"/>
  <c r="U29" i="21"/>
  <c r="U28" i="21"/>
  <c r="U27" i="21"/>
  <c r="U26" i="21"/>
  <c r="U25" i="21"/>
  <c r="U23" i="21"/>
  <c r="U22" i="21"/>
  <c r="U21" i="21" s="1"/>
  <c r="U20" i="21"/>
  <c r="U19" i="21"/>
  <c r="U18" i="21"/>
  <c r="U16" i="21"/>
  <c r="U15" i="21"/>
  <c r="U14" i="21"/>
  <c r="U13" i="21"/>
  <c r="U12" i="21"/>
  <c r="O11" i="21"/>
  <c r="H21" i="21"/>
  <c r="N46" i="21"/>
  <c r="N33" i="21"/>
  <c r="E61" i="27"/>
  <c r="E38" i="27"/>
  <c r="E35" i="27"/>
  <c r="E29" i="27"/>
  <c r="E49" i="27"/>
  <c r="Y49" i="21"/>
  <c r="Y48" i="21"/>
  <c r="Y47" i="21"/>
  <c r="Y46" i="21"/>
  <c r="Y44" i="21"/>
  <c r="Y43" i="21"/>
  <c r="Y42" i="21"/>
  <c r="Y41" i="21"/>
  <c r="Y39" i="21"/>
  <c r="Y38" i="21"/>
  <c r="Y37" i="21"/>
  <c r="Y36" i="21"/>
  <c r="Y35" i="21"/>
  <c r="Y33" i="21"/>
  <c r="Y32" i="21"/>
  <c r="Y31" i="21"/>
  <c r="Y29" i="21"/>
  <c r="Y28" i="21"/>
  <c r="Y27" i="21"/>
  <c r="Y26" i="21"/>
  <c r="Y25" i="21"/>
  <c r="Y24" i="21" s="1"/>
  <c r="Y23" i="21"/>
  <c r="Y22" i="21"/>
  <c r="Y20" i="21"/>
  <c r="Y19" i="21"/>
  <c r="Y18" i="21"/>
  <c r="Y16" i="21"/>
  <c r="Y15" i="21"/>
  <c r="Y14" i="21"/>
  <c r="Y13" i="21"/>
  <c r="Y12" i="21"/>
  <c r="Y11" i="21" s="1"/>
  <c r="N49" i="21"/>
  <c r="N48" i="21"/>
  <c r="N47" i="21"/>
  <c r="N44" i="21"/>
  <c r="N43" i="21"/>
  <c r="N42" i="21"/>
  <c r="N41" i="21"/>
  <c r="N39" i="21"/>
  <c r="N38" i="21"/>
  <c r="N37" i="21"/>
  <c r="N36" i="21"/>
  <c r="N35" i="21"/>
  <c r="N32" i="21"/>
  <c r="N31" i="21"/>
  <c r="N30" i="21" s="1"/>
  <c r="N29" i="21"/>
  <c r="N28" i="21"/>
  <c r="N27" i="21"/>
  <c r="N26" i="21"/>
  <c r="N25" i="21"/>
  <c r="N23" i="21"/>
  <c r="N22" i="21"/>
  <c r="N20" i="21"/>
  <c r="N19" i="21"/>
  <c r="N18" i="21"/>
  <c r="N16" i="21"/>
  <c r="N15" i="21"/>
  <c r="N14" i="21"/>
  <c r="N13" i="21"/>
  <c r="F49" i="2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H50" i="21" s="1"/>
  <c r="AG11" i="21"/>
  <c r="AF11" i="21"/>
  <c r="AE11" i="21"/>
  <c r="AD11" i="21"/>
  <c r="AC11" i="21"/>
  <c r="H24" i="21"/>
  <c r="P50" i="21"/>
  <c r="AD50" i="21"/>
  <c r="Y21" i="21" l="1"/>
  <c r="Y34" i="21"/>
  <c r="Y45" i="21"/>
  <c r="U24" i="21"/>
  <c r="U45" i="21"/>
  <c r="N17" i="21"/>
  <c r="N21" i="21"/>
  <c r="H50" i="21"/>
  <c r="E41" i="27"/>
  <c r="E22" i="27"/>
  <c r="Y30" i="21"/>
  <c r="Y40" i="21"/>
  <c r="N45" i="21"/>
  <c r="U30" i="21"/>
  <c r="U40" i="21"/>
  <c r="AK50" i="21"/>
  <c r="AJ50" i="21"/>
  <c r="N40" i="21"/>
  <c r="U34" i="21"/>
  <c r="U50" i="21" s="1"/>
  <c r="N34" i="21"/>
  <c r="N24" i="21"/>
  <c r="Y17" i="21"/>
  <c r="U17" i="21"/>
  <c r="U11" i="21"/>
  <c r="AC50" i="21"/>
  <c r="AI50" i="21"/>
  <c r="AG50" i="21"/>
  <c r="AL50" i="21"/>
  <c r="AE50" i="21"/>
  <c r="AF50" i="21"/>
  <c r="S50" i="21"/>
  <c r="T50" i="21"/>
  <c r="R50" i="21"/>
  <c r="W50" i="21"/>
  <c r="G50" i="21"/>
  <c r="I50" i="21"/>
  <c r="O50" i="21"/>
  <c r="Q50" i="21"/>
  <c r="F11" i="21"/>
  <c r="F50" i="21" s="1"/>
  <c r="N11" i="21"/>
  <c r="Y50" i="21" l="1"/>
  <c r="E43" i="27"/>
  <c r="E72" i="27" s="1"/>
  <c r="E73" i="27" s="1"/>
  <c r="E74" i="27" s="1"/>
  <c r="N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<sst xmlns="http://schemas.openxmlformats.org/spreadsheetml/2006/main" count="330" uniqueCount="245">
  <si>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</si>
  <si>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</si>
  <si>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</si>
  <si>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</si>
  <si>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</si>
  <si>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</si>
  <si>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</si>
  <si>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</si>
  <si>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</si>
  <si>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</si>
  <si>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</si>
  <si>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</si>
  <si>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</si>
  <si>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</si>
  <si>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</si>
  <si>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</si>
  <si>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</si>
  <si>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</si>
  <si>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</si>
  <si>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</si>
  <si>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</si>
  <si>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</si>
  <si>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</si>
  <si>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</si>
  <si>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</si>
  <si>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</si>
  <si>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</si>
  <si>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</si>
  <si>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</si>
  <si>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</si>
  <si>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</si>
  <si>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</si>
  <si>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</si>
  <si>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</si>
  <si>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</si>
  <si>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</si>
  <si>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</si>
  <si>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</si>
  <si>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</si>
  <si>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</si>
  <si>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</si>
  <si>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</si>
  <si>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</si>
  <si>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</si>
  <si>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</si>
  <si>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</si>
  <si>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</si>
  <si>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</si>
  <si>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</si>
  <si>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</si>
  <si>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</si>
  <si>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</si>
  <si>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</si>
  <si>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</si>
  <si>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</si>
  <si>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</si>
  <si>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</si>
  <si>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</si>
  <si>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</si>
  <si>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</si>
  <si>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</si>
  <si>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</si>
  <si>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</si>
  <si>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</si>
  <si>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</si>
  <si>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</si>
  <si>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</si>
  <si>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</si>
  <si>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</si>
  <si>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</si>
  <si>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</si>
  <si>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</si>
  <si>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</si>
  <si>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</si>
  <si>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</si>
  <si>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</si>
  <si>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</si>
  <si>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</si>
  <si>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</si>
  <si>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</si>
  <si>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</si>
  <si>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</si>
  <si>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</si>
  <si>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</si>
  <si>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</si>
  <si>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</si>
  <si>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</si>
  <si>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</si>
  <si>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</si>
  <si>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</si>
  <si>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</si>
  <si>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</si>
  <si>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</si>
  <si>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</si>
  <si>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</si>
  <si>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</si>
  <si>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</si>
  <si>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</si>
  <si>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</si>
  <si>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</si>
  <si>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</si>
  <si>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</si>
  <si>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</si>
  <si>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</si>
  <si>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</si>
  <si>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</si>
  <si>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</si>
  <si>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</si>
  <si>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</si>
  <si>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</si>
  <si>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</si>
  <si>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</si>
  <si>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</si>
  <si>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</si>
  <si>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</si>
  <si>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</si>
  <si>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</si>
  <si>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</si>
  <si>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</si>
  <si>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</si>
  <si>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</si>
  <si>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</si>
  <si>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</si>
  <si>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</si>
  <si>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</si>
  <si>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</si>
  <si>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</si>
  <si>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</si>
  <si>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</si>
  <si>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</si>
  <si>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</si>
  <si>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</si>
  <si>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</si>
  <si>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</si>
  <si>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</si>
  <si>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</si>
  <si>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</si>
  <si>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</si>
  <si>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</si>
  <si>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</si>
  <si>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</si>
  <si>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</si>
  <si>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</si>
  <si>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</si>
  <si>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</si>
  <si>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</si>
  <si>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</si>
  <si>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</si>
  <si>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</si>
  <si>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</si>
  <si>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</si>
  <si>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</si>
  <si>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</si>
  <si>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</si>
  <si>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</si>
  <si>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</si>
  <si>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</si>
  <si>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</si>
  <si>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</si>
  <si>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</si>
  <si>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</si>
  <si>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</si>
  <si>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</si>
  <si>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</si>
  <si>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</si>
  <si>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</si>
  <si>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</si>
  <si>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</si>
  <si>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</si>
  <si>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</si>
  <si>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</si>
  <si>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</si>
  <si>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</si>
  <si>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</si>
  <si>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</si>
  <si>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</si>
  <si>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</si>
  <si>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</si>
  <si>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</si>
  <si>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</si>
  <si>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</si>
  <si>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</si>
  <si>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</si>
  <si>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</si>
  <si>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</si>
  <si>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</si>
  <si>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</si>
  <si>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</si>
  <si>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</si>
  <si>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</si>
  <si>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</si>
  <si>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</si>
  <si>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</si>
  <si>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</si>
  <si>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</si>
  <si>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</si>
  <si>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</si>
  <si>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</si>
  <si>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</si>
  <si>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</si>
  <si>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</si>
  <si>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</si>
  <si>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</si>
  <si>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</si>
  <si>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</si>
  <si>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</si>
  <si>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</si>
  <si>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</si>
  <si>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</si>
  <si>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</si>
  <si>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</si>
  <si>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</si>
  <si>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</si>
  <si>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</si>
  <si>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</si>
  <si>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</si>
  <si>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</si>
  <si>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</si>
  <si>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</si>
  <si>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</si>
  <si>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</si>
  <si>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</si>
  <si>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</si>
  <si>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</si>
  <si>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</si>
  <si>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</si>
  <si>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</si>
  <si>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</si>
  <si>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</si>
  <si>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</si>
  <si>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</si>
  <si>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</si>
  <si>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</si>
  <si>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</si>
  <si>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</si>
  <si>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</si>
  <si>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</si>
  <si>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</si>
  <si>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</si>
  <si>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</si>
  <si>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</si>
  <si>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</si>
  <si>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</si>
  <si>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ანგარიშგების თარიღი: 30/06/2020</t>
  </si>
  <si>
    <t>საანგარიშო პერიოდი: 01/01/2020-30/06/2020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</si>
</sst>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68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3" xfId="388" applyNumberFormat="1" applyFont="1" applyFill="1" applyBorder="1" applyAlignment="1"/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0" fontId="3" fillId="36" borderId="44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6" xfId="319" applyFont="1" applyFill="1" applyBorder="1" applyAlignment="1">
      <alignment horizontal="center" vertical="center" wrapText="1"/>
    </xf>
    <xf numFmtId="0" fontId="3" fillId="0" borderId="47" xfId="319" applyFont="1" applyFill="1" applyBorder="1" applyAlignment="1">
      <alignment horizontal="center" vertical="top" wrapText="1"/>
    </xf>
    <xf numFmtId="0" fontId="3" fillId="0" borderId="48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0" xfId="386" applyNumberFormat="1" applyFont="1" applyFill="1" applyBorder="1" applyAlignment="1">
      <alignment horizontal="center" vertical="center"/>
    </xf>
    <xf numFmtId="0" fontId="4" fillId="0" borderId="51" xfId="319" applyFont="1" applyFill="1" applyBorder="1" applyAlignment="1">
      <alignment horizontal="center" vertical="center"/>
    </xf>
    <xf numFmtId="0" fontId="4" fillId="0" borderId="52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4" xfId="386" applyNumberFormat="1" applyFont="1" applyFill="1" applyBorder="1" applyAlignment="1">
      <alignment horizontal="center" vertical="center"/>
    </xf>
    <xf numFmtId="0" fontId="4" fillId="0" borderId="55" xfId="319" applyFont="1" applyFill="1" applyBorder="1" applyAlignment="1">
      <alignment horizontal="center" vertical="center"/>
    </xf>
    <xf numFmtId="0" fontId="4" fillId="0" borderId="56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4" fillId="0" borderId="56" xfId="386" applyNumberFormat="1" applyFont="1" applyFill="1" applyBorder="1" applyAlignment="1">
      <alignment horizontal="left" vertical="center" wrapText="1"/>
    </xf>
    <xf numFmtId="0" fontId="4" fillId="0" borderId="56" xfId="386" applyNumberFormat="1" applyFont="1" applyFill="1" applyBorder="1" applyAlignment="1">
      <alignment vertical="center" wrapText="1"/>
    </xf>
    <xf numFmtId="0" fontId="4" fillId="0" borderId="56" xfId="319" applyNumberFormat="1" applyFont="1" applyFill="1" applyBorder="1" applyAlignment="1">
      <alignment horizontal="left" vertical="center"/>
    </xf>
    <xf numFmtId="0" fontId="4" fillId="0" borderId="58" xfId="386" applyNumberFormat="1" applyFont="1" applyFill="1" applyBorder="1" applyAlignment="1">
      <alignment horizontal="center" vertical="center"/>
    </xf>
    <xf numFmtId="0" fontId="110" fillId="36" borderId="59" xfId="319" applyFont="1" applyFill="1" applyBorder="1" applyAlignment="1">
      <alignment horizontal="center" vertical="center"/>
    </xf>
    <xf numFmtId="0" fontId="19" fillId="36" borderId="59" xfId="319" applyFont="1" applyFill="1" applyBorder="1" applyAlignment="1"/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2" xfId="319" applyFont="1" applyFill="1" applyBorder="1" applyAlignment="1">
      <alignment vertical="center"/>
    </xf>
    <xf numFmtId="0" fontId="4" fillId="0" borderId="56" xfId="319" applyFont="1" applyFill="1" applyBorder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7" xfId="319" applyFont="1" applyFill="1" applyBorder="1" applyAlignment="1">
      <alignment horizontal="center" vertical="top"/>
    </xf>
    <xf numFmtId="0" fontId="3" fillId="0" borderId="48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0" fontId="3" fillId="0" borderId="51" xfId="319" applyFont="1" applyFill="1" applyBorder="1" applyAlignment="1">
      <alignment horizontal="center" vertical="center"/>
    </xf>
    <xf numFmtId="0" fontId="3" fillId="0" borderId="52" xfId="386" applyNumberFormat="1" applyFont="1" applyFill="1" applyBorder="1" applyAlignment="1">
      <alignment horizontal="left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0" fontId="3" fillId="0" borderId="55" xfId="319" applyFont="1" applyFill="1" applyBorder="1" applyAlignment="1">
      <alignment horizontal="center" vertical="center"/>
    </xf>
    <xf numFmtId="0" fontId="3" fillId="0" borderId="56" xfId="575" applyNumberFormat="1" applyFont="1" applyFill="1" applyBorder="1" applyAlignment="1">
      <alignment horizontal="left" vertical="center"/>
    </xf>
    <xf numFmtId="165" fontId="3" fillId="36" borderId="57" xfId="145" applyNumberFormat="1" applyFont="1" applyFill="1" applyBorder="1" applyAlignment="1">
      <alignment horizontal="right" vertical="center"/>
    </xf>
    <xf numFmtId="0" fontId="3" fillId="0" borderId="56" xfId="386" applyNumberFormat="1" applyFont="1" applyFill="1" applyBorder="1" applyAlignment="1">
      <alignment horizontal="left" vertical="center"/>
    </xf>
    <xf numFmtId="0" fontId="3" fillId="0" borderId="56" xfId="386" applyNumberFormat="1" applyFont="1" applyFill="1" applyBorder="1" applyAlignment="1">
      <alignment horizontal="left" vertical="center" wrapText="1"/>
    </xf>
    <xf numFmtId="49" fontId="4" fillId="0" borderId="58" xfId="319" applyNumberFormat="1" applyFont="1" applyBorder="1" applyAlignment="1">
      <alignment horizontal="center" vertical="center"/>
    </xf>
    <xf numFmtId="0" fontId="4" fillId="36" borderId="59" xfId="386" applyNumberFormat="1" applyFont="1" applyFill="1" applyBorder="1" applyAlignment="1">
      <alignment horizontal="center" vertical="center"/>
    </xf>
    <xf numFmtId="0" fontId="4" fillId="36" borderId="59" xfId="386" applyNumberFormat="1" applyFont="1" applyFill="1" applyBorder="1" applyAlignment="1">
      <alignment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8" xfId="386" applyNumberFormat="1" applyFont="1" applyFill="1" applyBorder="1" applyAlignment="1">
      <alignment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3" fillId="0" borderId="52" xfId="575" applyNumberFormat="1" applyFont="1" applyFill="1" applyBorder="1" applyAlignment="1">
      <alignment horizontal="left" vertical="center"/>
    </xf>
    <xf numFmtId="0" fontId="4" fillId="0" borderId="54" xfId="319" applyFont="1" applyFill="1" applyBorder="1" applyAlignment="1">
      <alignment horizontal="center" vertical="center"/>
    </xf>
    <xf numFmtId="0" fontId="4" fillId="36" borderId="59" xfId="319" applyFont="1" applyFill="1" applyBorder="1" applyAlignment="1">
      <alignment horizontal="center" vertical="center"/>
    </xf>
    <xf numFmtId="0" fontId="4" fillId="36" borderId="62" xfId="386" applyNumberFormat="1" applyFont="1" applyFill="1" applyBorder="1" applyAlignment="1">
      <alignment horizontal="left" vertical="center"/>
    </xf>
    <xf numFmtId="0" fontId="3" fillId="0" borderId="52" xfId="386" applyFont="1" applyFill="1" applyBorder="1" applyAlignment="1">
      <alignment horizontal="left" vertical="center"/>
    </xf>
    <xf numFmtId="0" fontId="3" fillId="0" borderId="56" xfId="386" applyFont="1" applyFill="1" applyBorder="1" applyAlignment="1">
      <alignment horizontal="left" vertical="center"/>
    </xf>
    <xf numFmtId="49" fontId="4" fillId="0" borderId="63" xfId="319" applyNumberFormat="1" applyFont="1" applyBorder="1" applyAlignment="1">
      <alignment horizontal="center" vertical="center"/>
    </xf>
    <xf numFmtId="0" fontId="3" fillId="0" borderId="59" xfId="319" applyFont="1" applyFill="1" applyBorder="1" applyAlignment="1">
      <alignment horizontal="center" vertical="center"/>
    </xf>
    <xf numFmtId="0" fontId="3" fillId="0" borderId="62" xfId="386" applyFont="1" applyFill="1" applyBorder="1" applyAlignment="1">
      <alignment horizontal="left" vertical="center"/>
    </xf>
    <xf numFmtId="0" fontId="3" fillId="0" borderId="0" xfId="386" applyFont="1" applyFill="1" applyBorder="1" applyAlignment="1">
      <alignment horizontal="left" vertical="center"/>
    </xf>
    <xf numFmtId="0" fontId="4" fillId="0" borderId="56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57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Fill="1" applyAlignment="1">
      <alignment vertical="center"/>
    </xf>
    <xf numFmtId="222" fontId="3" fillId="0" borderId="0" xfId="319" applyNumberFormat="1" applyFont="1" applyFill="1" applyBorder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Border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8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40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67" xfId="0" applyNumberFormat="1" applyFont="1" applyFill="1" applyBorder="1" applyAlignment="1" applyProtection="1">
      <alignment horizontal="center" vertical="center" wrapText="1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69" xfId="0" applyNumberFormat="1" applyFont="1" applyFill="1" applyBorder="1" applyAlignment="1" applyProtection="1">
      <alignment horizontal="center" vertical="center" wrapText="1"/>
    </xf>
    <xf numFmtId="0" fontId="4" fillId="48" borderId="40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07" fillId="36" borderId="3" xfId="0" applyFont="1" applyFill="1" applyBorder="1" applyAlignment="1" applyProtection="1">
      <alignment horizontal="center" vertical="center" textRotation="90" wrapText="1"/>
    </xf>
    <xf numFmtId="0" fontId="107" fillId="36" borderId="70" xfId="0" applyFont="1" applyFill="1" applyBorder="1" applyAlignment="1" applyProtection="1">
      <alignment horizontal="center" vertical="center" textRotation="90" wrapText="1"/>
    </xf>
    <xf numFmtId="0" fontId="4" fillId="36" borderId="71" xfId="388" applyFont="1" applyFill="1" applyBorder="1" applyAlignment="1">
      <alignment horizontal="center" vertical="center" wrapText="1"/>
    </xf>
    <xf numFmtId="0" fontId="4" fillId="36" borderId="72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7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74" xfId="0" applyFont="1" applyFill="1" applyBorder="1" applyAlignment="1" applyProtection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8" activePane="bottomLeft" state="frozen"/>
      <selection pane="bottomLeft" activeCell="B1" sqref="B1"/>
    </sheetView>
  </sheetViews>
  <sheetFormatPr defaultRowHeight="15"/>
  <cols>
    <col min="1" max="1" width="2" style="120" customWidth="1"/>
    <col min="2" max="2" width="11" style="120" customWidth="1"/>
    <col min="3" max="3" width="5.140625" style="120" customWidth="1"/>
    <col min="4" max="4" width="73.7109375" style="120" customWidth="1"/>
    <col min="5" max="5" width="16.140625" style="120" customWidth="1"/>
    <col min="6" max="7" width="9.140625" style="120"/>
    <col min="8" max="8" width="11.7109375" style="120" bestFit="1" customWidth="1"/>
    <col min="9" max="9" width="10.7109375" style="120" bestFit="1" customWidth="1"/>
    <col min="10" max="10" width="10" style="120" bestFit="1" customWidth="1"/>
    <col min="11" max="11" width="10.85546875" style="120" customWidth="1"/>
    <col min="12" max="16384" width="9.140625" style="120"/>
  </cols>
  <sheetData>
    <row r="2" spans="2:5" s="210" customFormat="1">
      <c r="B2" s="212" t="s">
        <v>242</v>
      </c>
      <c r="C2" s="212"/>
      <c r="D2" s="206"/>
      <c r="E2" s="211" t="s">
        <v>237</v>
      </c>
    </row>
    <row r="3" spans="2:5" s="210" customFormat="1">
      <c r="B3" s="230" t="s">
        <v>243</v>
      </c>
      <c r="C3" s="230"/>
      <c r="D3" s="230"/>
      <c r="E3" s="230"/>
    </row>
    <row r="4" spans="2:5">
      <c r="B4" s="121"/>
      <c r="C4" s="121"/>
    </row>
    <row r="5" spans="2:5" ht="18" customHeight="1">
      <c r="B5" s="122"/>
      <c r="C5" s="231" t="s">
        <v>84</v>
      </c>
      <c r="D5" s="232"/>
      <c r="E5" s="232"/>
    </row>
    <row r="6" spans="2:5" ht="15.75" thickBot="1">
      <c r="E6" s="164" t="s">
        <v>85</v>
      </c>
    </row>
    <row r="7" spans="2:5" s="127" customFormat="1" ht="30.75" thickBot="1">
      <c r="B7" s="123" t="s">
        <v>86</v>
      </c>
      <c r="C7" s="124" t="s">
        <v>87</v>
      </c>
      <c r="D7" s="125"/>
      <c r="E7" s="126" t="s">
        <v>88</v>
      </c>
    </row>
    <row r="8" spans="2:5" s="127" customFormat="1" ht="6" customHeight="1">
      <c r="C8" s="128"/>
      <c r="D8" s="129"/>
      <c r="E8" s="130"/>
    </row>
    <row r="9" spans="2:5" s="131" customFormat="1" ht="15.75" customHeight="1" thickBot="1">
      <c r="C9" s="233" t="s">
        <v>89</v>
      </c>
      <c r="D9" s="233"/>
      <c r="E9" s="233"/>
    </row>
    <row r="10" spans="2:5" s="136" customFormat="1" ht="15" customHeight="1">
      <c r="B10" s="132" t="s">
        <v>90</v>
      </c>
      <c r="C10" s="133">
        <v>1</v>
      </c>
      <c r="D10" s="134" t="s">
        <v>241</v>
      </c>
      <c r="E10" s="223">
        <v>1640827.3000000003</v>
      </c>
    </row>
    <row r="11" spans="2:5" s="136" customFormat="1" ht="15" customHeight="1">
      <c r="B11" s="137" t="s">
        <v>91</v>
      </c>
      <c r="C11" s="138">
        <v>2</v>
      </c>
      <c r="D11" s="139" t="s">
        <v>92</v>
      </c>
      <c r="E11" s="220">
        <v>7583097.3976112148</v>
      </c>
    </row>
    <row r="12" spans="2:5" s="136" customFormat="1" ht="15" customHeight="1">
      <c r="B12" s="137" t="s">
        <v>93</v>
      </c>
      <c r="C12" s="138">
        <v>3</v>
      </c>
      <c r="D12" s="139" t="s">
        <v>94</v>
      </c>
      <c r="E12" s="220">
        <v>0</v>
      </c>
    </row>
    <row r="13" spans="2:5" s="136" customFormat="1" ht="15" customHeight="1">
      <c r="B13" s="137" t="s">
        <v>95</v>
      </c>
      <c r="C13" s="138">
        <v>4</v>
      </c>
      <c r="D13" s="141" t="s">
        <v>96</v>
      </c>
      <c r="E13" s="220">
        <v>0</v>
      </c>
    </row>
    <row r="14" spans="2:5" s="136" customFormat="1" ht="30">
      <c r="B14" s="137" t="s">
        <v>97</v>
      </c>
      <c r="C14" s="138">
        <v>5</v>
      </c>
      <c r="D14" s="142" t="s">
        <v>98</v>
      </c>
      <c r="E14" s="220">
        <v>0</v>
      </c>
    </row>
    <row r="15" spans="2:5" s="136" customFormat="1" ht="15" customHeight="1">
      <c r="B15" s="137" t="s">
        <v>99</v>
      </c>
      <c r="C15" s="138">
        <v>6</v>
      </c>
      <c r="D15" s="141" t="s">
        <v>100</v>
      </c>
      <c r="E15" s="220">
        <v>26941399.216872666</v>
      </c>
    </row>
    <row r="16" spans="2:5" s="136" customFormat="1" ht="15" customHeight="1">
      <c r="B16" s="137" t="s">
        <v>101</v>
      </c>
      <c r="C16" s="138">
        <v>7</v>
      </c>
      <c r="D16" s="139" t="s">
        <v>102</v>
      </c>
      <c r="E16" s="220">
        <v>9684819.6102673281</v>
      </c>
    </row>
    <row r="17" spans="2:8" s="136" customFormat="1" ht="15" customHeight="1">
      <c r="B17" s="137" t="s">
        <v>103</v>
      </c>
      <c r="C17" s="138">
        <v>8</v>
      </c>
      <c r="D17" s="141" t="s">
        <v>104</v>
      </c>
      <c r="E17" s="220"/>
    </row>
    <row r="18" spans="2:8" s="136" customFormat="1" ht="15" customHeight="1">
      <c r="B18" s="137" t="s">
        <v>105</v>
      </c>
      <c r="C18" s="138">
        <v>9</v>
      </c>
      <c r="D18" s="139" t="s">
        <v>106</v>
      </c>
      <c r="E18" s="220">
        <v>2009709.5699999998</v>
      </c>
    </row>
    <row r="19" spans="2:8" s="136" customFormat="1" ht="15" customHeight="1">
      <c r="B19" s="137" t="s">
        <v>107</v>
      </c>
      <c r="C19" s="138">
        <v>10</v>
      </c>
      <c r="D19" s="139" t="s">
        <v>108</v>
      </c>
      <c r="E19" s="220">
        <v>0</v>
      </c>
    </row>
    <row r="20" spans="2:8" s="136" customFormat="1" ht="15" customHeight="1">
      <c r="B20" s="137" t="s">
        <v>109</v>
      </c>
      <c r="C20" s="138">
        <v>11</v>
      </c>
      <c r="D20" s="139" t="s">
        <v>110</v>
      </c>
      <c r="E20" s="220">
        <v>0</v>
      </c>
    </row>
    <row r="21" spans="2:8" s="136" customFormat="1" ht="15" customHeight="1">
      <c r="B21" s="137" t="s">
        <v>111</v>
      </c>
      <c r="C21" s="138">
        <v>12</v>
      </c>
      <c r="D21" s="139" t="s">
        <v>112</v>
      </c>
      <c r="E21" s="220">
        <v>14819802.348698854</v>
      </c>
    </row>
    <row r="22" spans="2:8" s="136" customFormat="1" ht="15" customHeight="1">
      <c r="B22" s="137" t="s">
        <v>113</v>
      </c>
      <c r="C22" s="138">
        <v>13</v>
      </c>
      <c r="D22" s="139" t="s">
        <v>114</v>
      </c>
      <c r="E22" s="220">
        <v>391910.10766240919</v>
      </c>
    </row>
    <row r="23" spans="2:8" s="136" customFormat="1" ht="15" customHeight="1">
      <c r="B23" s="137" t="s">
        <v>115</v>
      </c>
      <c r="C23" s="138">
        <v>14</v>
      </c>
      <c r="D23" s="139" t="s">
        <v>116</v>
      </c>
      <c r="E23" s="220">
        <v>1304384.3099999996</v>
      </c>
      <c r="H23" s="224"/>
    </row>
    <row r="24" spans="2:8" s="136" customFormat="1" ht="15" customHeight="1">
      <c r="B24" s="137" t="s">
        <v>117</v>
      </c>
      <c r="C24" s="138">
        <v>15</v>
      </c>
      <c r="D24" s="139" t="s">
        <v>118</v>
      </c>
      <c r="E24" s="220">
        <v>762800</v>
      </c>
      <c r="H24" s="224"/>
    </row>
    <row r="25" spans="2:8" s="136" customFormat="1" ht="15" customHeight="1">
      <c r="B25" s="137" t="s">
        <v>119</v>
      </c>
      <c r="C25" s="138">
        <v>16</v>
      </c>
      <c r="D25" s="139" t="s">
        <v>120</v>
      </c>
      <c r="E25" s="220">
        <v>265507.49999999994</v>
      </c>
      <c r="H25" s="224"/>
    </row>
    <row r="26" spans="2:8" s="136" customFormat="1" ht="15" customHeight="1">
      <c r="B26" s="137" t="s">
        <v>121</v>
      </c>
      <c r="C26" s="138">
        <v>17</v>
      </c>
      <c r="D26" s="139" t="s">
        <v>122</v>
      </c>
      <c r="E26" s="220"/>
      <c r="H26" s="224"/>
    </row>
    <row r="27" spans="2:8" s="136" customFormat="1" ht="15" customHeight="1">
      <c r="B27" s="137" t="s">
        <v>123</v>
      </c>
      <c r="C27" s="138">
        <v>18</v>
      </c>
      <c r="D27" s="143" t="s">
        <v>124</v>
      </c>
      <c r="E27" s="220">
        <v>562961.52499997639</v>
      </c>
      <c r="H27" s="224"/>
    </row>
    <row r="28" spans="2:8" s="147" customFormat="1" ht="15" customHeight="1" thickBot="1">
      <c r="B28" s="144" t="s">
        <v>125</v>
      </c>
      <c r="C28" s="145">
        <v>19</v>
      </c>
      <c r="D28" s="146" t="s">
        <v>126</v>
      </c>
      <c r="E28" s="213">
        <f>SUM(E10:E27)</f>
        <v>65967218.886112452</v>
      </c>
      <c r="H28" s="224"/>
    </row>
    <row r="29" spans="2:8" s="131" customFormat="1" ht="6" customHeight="1">
      <c r="B29" s="148"/>
      <c r="C29" s="149"/>
      <c r="D29" s="150"/>
      <c r="E29" s="151"/>
      <c r="H29" s="224"/>
    </row>
    <row r="30" spans="2:8" s="131" customFormat="1" ht="15.75" customHeight="1" thickBot="1">
      <c r="B30" s="148"/>
      <c r="C30" s="233" t="s">
        <v>127</v>
      </c>
      <c r="D30" s="233"/>
      <c r="E30" s="233"/>
      <c r="H30" s="224"/>
    </row>
    <row r="31" spans="2:8" s="136" customFormat="1" ht="15" customHeight="1">
      <c r="B31" s="132" t="s">
        <v>128</v>
      </c>
      <c r="C31" s="133">
        <v>20</v>
      </c>
      <c r="D31" s="152" t="s">
        <v>129</v>
      </c>
      <c r="E31" s="135">
        <v>44615882.392686449</v>
      </c>
      <c r="H31" s="224"/>
    </row>
    <row r="32" spans="2:8" s="136" customFormat="1" ht="15" customHeight="1">
      <c r="B32" s="137" t="s">
        <v>130</v>
      </c>
      <c r="C32" s="138">
        <v>21</v>
      </c>
      <c r="D32" s="153" t="s">
        <v>131</v>
      </c>
      <c r="E32" s="140">
        <v>7544600.3767991988</v>
      </c>
      <c r="H32" s="224"/>
    </row>
    <row r="33" spans="2:11" s="136" customFormat="1" ht="15" customHeight="1">
      <c r="B33" s="137" t="s">
        <v>132</v>
      </c>
      <c r="C33" s="138">
        <v>22</v>
      </c>
      <c r="D33" s="141" t="s">
        <v>133</v>
      </c>
      <c r="E33" s="140"/>
      <c r="H33" s="224"/>
    </row>
    <row r="34" spans="2:11" s="136" customFormat="1" ht="15" customHeight="1">
      <c r="B34" s="137" t="s">
        <v>134</v>
      </c>
      <c r="C34" s="138">
        <v>23</v>
      </c>
      <c r="D34" s="153" t="s">
        <v>135</v>
      </c>
      <c r="E34" s="140">
        <v>2362073.0261970279</v>
      </c>
      <c r="H34" s="224"/>
    </row>
    <row r="35" spans="2:11" s="136" customFormat="1" ht="15" customHeight="1">
      <c r="B35" s="137" t="s">
        <v>136</v>
      </c>
      <c r="C35" s="138">
        <v>24</v>
      </c>
      <c r="D35" s="153" t="s">
        <v>137</v>
      </c>
      <c r="E35" s="140">
        <v>0</v>
      </c>
      <c r="H35" s="224"/>
    </row>
    <row r="36" spans="2:11" s="136" customFormat="1" ht="15" customHeight="1">
      <c r="B36" s="137" t="s">
        <v>138</v>
      </c>
      <c r="C36" s="138">
        <v>25</v>
      </c>
      <c r="D36" s="153" t="s">
        <v>139</v>
      </c>
      <c r="E36" s="140">
        <v>0</v>
      </c>
      <c r="H36" s="224"/>
    </row>
    <row r="37" spans="2:11" s="136" customFormat="1" ht="15" customHeight="1">
      <c r="B37" s="137" t="s">
        <v>140</v>
      </c>
      <c r="C37" s="138">
        <v>26</v>
      </c>
      <c r="D37" s="153" t="s">
        <v>141</v>
      </c>
      <c r="E37" s="140">
        <v>0</v>
      </c>
      <c r="H37" s="224"/>
    </row>
    <row r="38" spans="2:11" s="136" customFormat="1" ht="15" customHeight="1">
      <c r="B38" s="137" t="s">
        <v>142</v>
      </c>
      <c r="C38" s="138">
        <v>27</v>
      </c>
      <c r="D38" s="153" t="s">
        <v>143</v>
      </c>
      <c r="E38" s="140">
        <v>477545.82385931513</v>
      </c>
      <c r="H38" s="224"/>
    </row>
    <row r="39" spans="2:11" s="136" customFormat="1" ht="15" customHeight="1">
      <c r="B39" s="137" t="s">
        <v>144</v>
      </c>
      <c r="C39" s="138">
        <v>28</v>
      </c>
      <c r="D39" s="153" t="s">
        <v>145</v>
      </c>
      <c r="E39" s="140">
        <v>131926</v>
      </c>
      <c r="H39" s="224"/>
      <c r="J39" s="224"/>
      <c r="K39" s="224"/>
    </row>
    <row r="40" spans="2:11" s="136" customFormat="1" ht="15" customHeight="1">
      <c r="B40" s="137" t="s">
        <v>146</v>
      </c>
      <c r="C40" s="138">
        <v>29</v>
      </c>
      <c r="D40" s="153" t="s">
        <v>147</v>
      </c>
      <c r="E40" s="140">
        <v>1723493.4956091861</v>
      </c>
      <c r="H40" s="224"/>
      <c r="K40" s="224"/>
    </row>
    <row r="41" spans="2:11" s="147" customFormat="1" ht="15" customHeight="1" thickBot="1">
      <c r="B41" s="144" t="s">
        <v>148</v>
      </c>
      <c r="C41" s="145">
        <v>30</v>
      </c>
      <c r="D41" s="154" t="s">
        <v>149</v>
      </c>
      <c r="E41" s="213">
        <f>SUM(E31:E40)</f>
        <v>56855521.115151174</v>
      </c>
    </row>
    <row r="42" spans="2:11" s="157" customFormat="1" ht="6" customHeight="1">
      <c r="B42" s="155"/>
      <c r="C42" s="156"/>
      <c r="D42" s="150"/>
      <c r="E42" s="151"/>
    </row>
    <row r="43" spans="2:11" s="131" customFormat="1" ht="15.75" customHeight="1" thickBot="1">
      <c r="B43" s="158"/>
      <c r="C43" s="233" t="s">
        <v>150</v>
      </c>
      <c r="D43" s="233"/>
      <c r="E43" s="233"/>
    </row>
    <row r="44" spans="2:11" s="136" customFormat="1" ht="15" customHeight="1">
      <c r="B44" s="132" t="s">
        <v>151</v>
      </c>
      <c r="C44" s="133">
        <v>31</v>
      </c>
      <c r="D44" s="152" t="s">
        <v>152</v>
      </c>
      <c r="E44" s="135">
        <v>3485210</v>
      </c>
    </row>
    <row r="45" spans="2:11" s="136" customFormat="1" ht="15" customHeight="1">
      <c r="B45" s="137" t="s">
        <v>153</v>
      </c>
      <c r="C45" s="138">
        <v>32</v>
      </c>
      <c r="D45" s="153" t="s">
        <v>154</v>
      </c>
      <c r="E45" s="140"/>
    </row>
    <row r="46" spans="2:11" s="136" customFormat="1" ht="15" customHeight="1">
      <c r="B46" s="137" t="s">
        <v>155</v>
      </c>
      <c r="C46" s="138">
        <v>33</v>
      </c>
      <c r="D46" s="153" t="s">
        <v>156</v>
      </c>
      <c r="E46" s="140"/>
    </row>
    <row r="47" spans="2:11" s="136" customFormat="1" ht="15" customHeight="1">
      <c r="B47" s="137" t="s">
        <v>157</v>
      </c>
      <c r="C47" s="138">
        <v>34</v>
      </c>
      <c r="D47" s="153" t="s">
        <v>158</v>
      </c>
      <c r="E47" s="140">
        <v>5603429.9784426019</v>
      </c>
    </row>
    <row r="48" spans="2:11" s="136" customFormat="1" ht="15" customHeight="1">
      <c r="B48" s="137" t="s">
        <v>159</v>
      </c>
      <c r="C48" s="138">
        <v>35</v>
      </c>
      <c r="D48" s="153" t="s">
        <v>160</v>
      </c>
      <c r="E48" s="140">
        <v>23057.792518672966</v>
      </c>
    </row>
    <row r="49" spans="2:7" s="136" customFormat="1" ht="15" customHeight="1">
      <c r="B49" s="137" t="s">
        <v>161</v>
      </c>
      <c r="C49" s="138">
        <v>36</v>
      </c>
      <c r="D49" s="153" t="s">
        <v>162</v>
      </c>
      <c r="E49" s="140"/>
    </row>
    <row r="50" spans="2:7" s="147" customFormat="1" ht="15" customHeight="1">
      <c r="B50" s="137" t="s">
        <v>163</v>
      </c>
      <c r="C50" s="159">
        <v>37</v>
      </c>
      <c r="D50" s="160" t="s">
        <v>164</v>
      </c>
      <c r="E50" s="214">
        <v>9111697.7709612753</v>
      </c>
    </row>
    <row r="51" spans="2:7" s="147" customFormat="1" ht="15" customHeight="1" thickBot="1">
      <c r="B51" s="144" t="s">
        <v>165</v>
      </c>
      <c r="C51" s="161">
        <v>38</v>
      </c>
      <c r="D51" s="162" t="s">
        <v>166</v>
      </c>
      <c r="E51" s="215">
        <f>E41+E50</f>
        <v>65967218.886112452</v>
      </c>
    </row>
    <row r="52" spans="2:7" s="163" customFormat="1">
      <c r="G52" s="225"/>
    </row>
    <row r="53" spans="2:7" s="163" customFormat="1"/>
    <row r="54" spans="2:7">
      <c r="C54" s="234"/>
      <c r="D54" s="234"/>
      <c r="E54" s="234"/>
    </row>
    <row r="55" spans="2:7">
      <c r="C55" s="229"/>
      <c r="D55" s="229"/>
      <c r="E55" s="229"/>
    </row>
    <row r="56" spans="2:7">
      <c r="C56" s="234"/>
      <c r="D56" s="234"/>
      <c r="E56" s="234"/>
    </row>
    <row r="57" spans="2:7">
      <c r="C57" s="229"/>
      <c r="D57" s="229"/>
      <c r="E57" s="229"/>
    </row>
    <row r="58" spans="2:7" ht="15" customHeight="1">
      <c r="C58" s="234"/>
      <c r="D58" s="234"/>
      <c r="E58" s="234"/>
    </row>
    <row r="59" spans="2:7">
      <c r="C59" s="229"/>
      <c r="D59" s="229"/>
      <c r="E59" s="229"/>
    </row>
  </sheetData>
  <mergeCells count="11">
    <mergeCell ref="C59:E59"/>
    <mergeCell ref="C30:E30"/>
    <mergeCell ref="C43:E43"/>
    <mergeCell ref="C54:E54"/>
    <mergeCell ref="C55:E55"/>
    <mergeCell ref="C56:E56"/>
    <mergeCell ref="C57:E57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B1" sqref="B1"/>
    </sheetView>
  </sheetViews>
  <sheetFormatPr defaultRowHeight="15"/>
  <cols>
    <col min="1" max="1" width="2" style="131" customWidth="1"/>
    <col min="2" max="2" width="11" style="131" customWidth="1"/>
    <col min="3" max="3" width="5.85546875" style="131" customWidth="1"/>
    <col min="4" max="4" width="81.7109375" style="131" customWidth="1"/>
    <col min="5" max="5" width="15.7109375" style="131" customWidth="1"/>
    <col min="6" max="16384" width="9.140625" style="131"/>
  </cols>
  <sheetData>
    <row r="1" spans="2:5" ht="15" customHeight="1">
      <c r="B1" s="136" t="s">
        <v>242</v>
      </c>
      <c r="C1" s="136"/>
      <c r="D1" s="165"/>
      <c r="E1" s="207" t="s">
        <v>238</v>
      </c>
    </row>
    <row r="2" spans="2:5" ht="15" customHeight="1">
      <c r="B2" s="237" t="s">
        <v>244</v>
      </c>
      <c r="C2" s="237"/>
      <c r="D2" s="237"/>
      <c r="E2" s="237"/>
    </row>
    <row r="3" spans="2:5" ht="15" customHeight="1"/>
    <row r="4" spans="2:5" s="166" customFormat="1" ht="12.75" customHeight="1">
      <c r="D4" s="238" t="s">
        <v>167</v>
      </c>
      <c r="E4" s="238"/>
    </row>
    <row r="5" spans="2:5" ht="15" customHeight="1" thickBot="1">
      <c r="E5" s="205" t="s">
        <v>85</v>
      </c>
    </row>
    <row r="6" spans="2:5" s="169" customFormat="1" ht="45" customHeight="1" thickBot="1">
      <c r="B6" s="123" t="s">
        <v>86</v>
      </c>
      <c r="C6" s="167" t="s">
        <v>87</v>
      </c>
      <c r="D6" s="168"/>
      <c r="E6" s="126" t="s">
        <v>88</v>
      </c>
    </row>
    <row r="7" spans="2:5" s="157" customFormat="1" ht="9" customHeight="1">
      <c r="C7" s="170"/>
      <c r="D7" s="170"/>
      <c r="E7" s="171"/>
    </row>
    <row r="8" spans="2:5" s="157" customFormat="1" ht="15" customHeight="1" thickBot="1">
      <c r="C8" s="235" t="s">
        <v>168</v>
      </c>
      <c r="D8" s="235"/>
      <c r="E8" s="235"/>
    </row>
    <row r="9" spans="2:5" ht="15" customHeight="1">
      <c r="B9" s="172" t="s">
        <v>90</v>
      </c>
      <c r="C9" s="173">
        <v>1</v>
      </c>
      <c r="D9" s="174" t="s">
        <v>169</v>
      </c>
      <c r="E9" s="218">
        <v>28861268.798235293</v>
      </c>
    </row>
    <row r="10" spans="2:5" ht="15" customHeight="1">
      <c r="B10" s="176" t="s">
        <v>91</v>
      </c>
      <c r="C10" s="177">
        <v>2</v>
      </c>
      <c r="D10" s="178" t="s">
        <v>170</v>
      </c>
      <c r="E10" s="219">
        <v>2047113.8178829022</v>
      </c>
    </row>
    <row r="11" spans="2:5" ht="15" customHeight="1">
      <c r="B11" s="176" t="s">
        <v>93</v>
      </c>
      <c r="C11" s="177">
        <v>3</v>
      </c>
      <c r="D11" s="180" t="s">
        <v>171</v>
      </c>
      <c r="E11" s="219">
        <v>5299262.3518706048</v>
      </c>
    </row>
    <row r="12" spans="2:5" ht="15" customHeight="1">
      <c r="B12" s="176" t="s">
        <v>95</v>
      </c>
      <c r="C12" s="177">
        <v>4</v>
      </c>
      <c r="D12" s="181" t="s">
        <v>172</v>
      </c>
      <c r="E12" s="219">
        <v>395390.42735045566</v>
      </c>
    </row>
    <row r="13" spans="2:5" s="136" customFormat="1" ht="15" customHeight="1">
      <c r="B13" s="176" t="s">
        <v>97</v>
      </c>
      <c r="C13" s="138">
        <v>5</v>
      </c>
      <c r="D13" s="139" t="s">
        <v>173</v>
      </c>
      <c r="E13" s="220">
        <f>E9-E10-E11+E12</f>
        <v>21910283.055832241</v>
      </c>
    </row>
    <row r="14" spans="2:5" ht="15" customHeight="1">
      <c r="B14" s="176" t="s">
        <v>99</v>
      </c>
      <c r="C14" s="177">
        <v>6</v>
      </c>
      <c r="D14" s="178" t="s">
        <v>174</v>
      </c>
      <c r="E14" s="219">
        <v>16010128.835919119</v>
      </c>
    </row>
    <row r="15" spans="2:5" ht="15" customHeight="1">
      <c r="B15" s="176" t="s">
        <v>101</v>
      </c>
      <c r="C15" s="177">
        <v>7</v>
      </c>
      <c r="D15" s="178" t="s">
        <v>175</v>
      </c>
      <c r="E15" s="219">
        <v>1846305.8160000001</v>
      </c>
    </row>
    <row r="16" spans="2:5" ht="15" customHeight="1">
      <c r="B16" s="176" t="s">
        <v>103</v>
      </c>
      <c r="C16" s="177">
        <v>8</v>
      </c>
      <c r="D16" s="180" t="s">
        <v>176</v>
      </c>
      <c r="E16" s="219">
        <v>9138056.5619821716</v>
      </c>
    </row>
    <row r="17" spans="2:5" ht="15" customHeight="1">
      <c r="B17" s="176" t="s">
        <v>105</v>
      </c>
      <c r="C17" s="177">
        <v>9</v>
      </c>
      <c r="D17" s="180" t="s">
        <v>177</v>
      </c>
      <c r="E17" s="219">
        <v>7349732.5664999941</v>
      </c>
    </row>
    <row r="18" spans="2:5" ht="15" customHeight="1">
      <c r="B18" s="176" t="s">
        <v>107</v>
      </c>
      <c r="C18" s="177">
        <v>10</v>
      </c>
      <c r="D18" s="180" t="s">
        <v>178</v>
      </c>
      <c r="E18" s="219">
        <v>353191.05</v>
      </c>
    </row>
    <row r="19" spans="2:5" s="136" customFormat="1" ht="15" customHeight="1">
      <c r="B19" s="176" t="s">
        <v>109</v>
      </c>
      <c r="C19" s="138">
        <v>11</v>
      </c>
      <c r="D19" s="139" t="s">
        <v>179</v>
      </c>
      <c r="E19" s="220">
        <f>E14-E15+E16-E17-E18</f>
        <v>15598955.965401296</v>
      </c>
    </row>
    <row r="20" spans="2:5" s="136" customFormat="1" ht="15" customHeight="1">
      <c r="B20" s="176" t="s">
        <v>111</v>
      </c>
      <c r="C20" s="138">
        <v>12</v>
      </c>
      <c r="D20" s="139" t="s">
        <v>180</v>
      </c>
      <c r="E20" s="220"/>
    </row>
    <row r="21" spans="2:5" s="136" customFormat="1" ht="15" customHeight="1">
      <c r="B21" s="176" t="s">
        <v>113</v>
      </c>
      <c r="C21" s="138">
        <v>13</v>
      </c>
      <c r="D21" s="139" t="s">
        <v>181</v>
      </c>
      <c r="E21" s="220">
        <v>-238127.11934404453</v>
      </c>
    </row>
    <row r="22" spans="2:5" s="136" customFormat="1" ht="15" customHeight="1" thickBot="1">
      <c r="B22" s="182" t="s">
        <v>115</v>
      </c>
      <c r="C22" s="183">
        <v>14</v>
      </c>
      <c r="D22" s="184" t="s">
        <v>182</v>
      </c>
      <c r="E22" s="217">
        <f>E13-E19-E20+E21</f>
        <v>6073199.9710869007</v>
      </c>
    </row>
    <row r="23" spans="2:5" ht="9" customHeight="1">
      <c r="C23" s="149"/>
      <c r="D23" s="186"/>
      <c r="E23" s="151"/>
    </row>
    <row r="24" spans="2:5" ht="15" customHeight="1" thickBot="1">
      <c r="C24" s="235" t="s">
        <v>183</v>
      </c>
      <c r="D24" s="235"/>
      <c r="E24" s="235"/>
    </row>
    <row r="25" spans="2:5" ht="15" customHeight="1">
      <c r="B25" s="172" t="s">
        <v>117</v>
      </c>
      <c r="C25" s="173">
        <v>15</v>
      </c>
      <c r="D25" s="174" t="s">
        <v>169</v>
      </c>
      <c r="E25" s="218">
        <v>178110.56</v>
      </c>
    </row>
    <row r="26" spans="2:5" ht="15" customHeight="1">
      <c r="B26" s="176" t="s">
        <v>119</v>
      </c>
      <c r="C26" s="177">
        <v>16</v>
      </c>
      <c r="D26" s="178" t="s">
        <v>170</v>
      </c>
      <c r="E26" s="219">
        <v>22178.795444615385</v>
      </c>
    </row>
    <row r="27" spans="2:5" ht="15" customHeight="1">
      <c r="B27" s="176" t="s">
        <v>121</v>
      </c>
      <c r="C27" s="177">
        <v>17</v>
      </c>
      <c r="D27" s="180" t="s">
        <v>171</v>
      </c>
      <c r="E27" s="219">
        <v>6469.6000000000058</v>
      </c>
    </row>
    <row r="28" spans="2:5" ht="15" customHeight="1">
      <c r="B28" s="176" t="s">
        <v>123</v>
      </c>
      <c r="C28" s="177">
        <v>18</v>
      </c>
      <c r="D28" s="180" t="s">
        <v>172</v>
      </c>
      <c r="E28" s="219">
        <v>-25941.735694823583</v>
      </c>
    </row>
    <row r="29" spans="2:5" s="136" customFormat="1" ht="15" customHeight="1">
      <c r="B29" s="176" t="s">
        <v>125</v>
      </c>
      <c r="C29" s="138">
        <v>19</v>
      </c>
      <c r="D29" s="139" t="s">
        <v>184</v>
      </c>
      <c r="E29" s="220">
        <f>E25-E26-E27+E28</f>
        <v>123520.42886056102</v>
      </c>
    </row>
    <row r="30" spans="2:5" ht="15" customHeight="1">
      <c r="B30" s="176" t="s">
        <v>128</v>
      </c>
      <c r="C30" s="177">
        <v>20</v>
      </c>
      <c r="D30" s="178" t="s">
        <v>174</v>
      </c>
      <c r="E30" s="219">
        <v>37103.15</v>
      </c>
    </row>
    <row r="31" spans="2:5" ht="15" customHeight="1">
      <c r="B31" s="176" t="s">
        <v>130</v>
      </c>
      <c r="C31" s="177">
        <v>21</v>
      </c>
      <c r="D31" s="178" t="s">
        <v>185</v>
      </c>
      <c r="E31" s="219">
        <v>0</v>
      </c>
    </row>
    <row r="32" spans="2:5" ht="15" customHeight="1">
      <c r="B32" s="176" t="s">
        <v>132</v>
      </c>
      <c r="C32" s="177">
        <v>22</v>
      </c>
      <c r="D32" s="180" t="s">
        <v>176</v>
      </c>
      <c r="E32" s="219">
        <v>98916.1</v>
      </c>
    </row>
    <row r="33" spans="2:5" ht="15" customHeight="1">
      <c r="B33" s="176" t="s">
        <v>134</v>
      </c>
      <c r="C33" s="177">
        <v>23</v>
      </c>
      <c r="D33" s="180" t="s">
        <v>177</v>
      </c>
      <c r="E33" s="219"/>
    </row>
    <row r="34" spans="2:5" ht="15" customHeight="1">
      <c r="B34" s="176" t="s">
        <v>136</v>
      </c>
      <c r="C34" s="177">
        <v>24</v>
      </c>
      <c r="D34" s="180" t="s">
        <v>186</v>
      </c>
      <c r="E34" s="219"/>
    </row>
    <row r="35" spans="2:5" s="136" customFormat="1" ht="15" customHeight="1">
      <c r="B35" s="176" t="s">
        <v>138</v>
      </c>
      <c r="C35" s="138">
        <v>25</v>
      </c>
      <c r="D35" s="139" t="s">
        <v>187</v>
      </c>
      <c r="E35" s="220">
        <f>E30-E31+E32-E33-E34</f>
        <v>136019.25</v>
      </c>
    </row>
    <row r="36" spans="2:5" ht="15" customHeight="1">
      <c r="B36" s="176" t="s">
        <v>140</v>
      </c>
      <c r="C36" s="177">
        <v>26</v>
      </c>
      <c r="D36" s="178" t="s">
        <v>188</v>
      </c>
      <c r="E36" s="219"/>
    </row>
    <row r="37" spans="2:5" ht="15" customHeight="1">
      <c r="B37" s="176" t="s">
        <v>142</v>
      </c>
      <c r="C37" s="177">
        <v>27</v>
      </c>
      <c r="D37" s="180" t="s">
        <v>189</v>
      </c>
      <c r="E37" s="219"/>
    </row>
    <row r="38" spans="2:5" s="136" customFormat="1" ht="15" customHeight="1">
      <c r="B38" s="176" t="s">
        <v>144</v>
      </c>
      <c r="C38" s="138">
        <v>28</v>
      </c>
      <c r="D38" s="139" t="s">
        <v>190</v>
      </c>
      <c r="E38" s="220">
        <f>E36-E37</f>
        <v>0</v>
      </c>
    </row>
    <row r="39" spans="2:5" s="136" customFormat="1" ht="15" customHeight="1">
      <c r="B39" s="176" t="s">
        <v>146</v>
      </c>
      <c r="C39" s="138">
        <v>29</v>
      </c>
      <c r="D39" s="139" t="s">
        <v>191</v>
      </c>
      <c r="E39" s="220"/>
    </row>
    <row r="40" spans="2:5" s="136" customFormat="1" ht="15" customHeight="1">
      <c r="B40" s="176" t="s">
        <v>148</v>
      </c>
      <c r="C40" s="138">
        <v>30</v>
      </c>
      <c r="D40" s="139" t="s">
        <v>181</v>
      </c>
      <c r="E40" s="220">
        <v>0</v>
      </c>
    </row>
    <row r="41" spans="2:5" s="136" customFormat="1" ht="15" customHeight="1" thickBot="1">
      <c r="B41" s="182" t="s">
        <v>151</v>
      </c>
      <c r="C41" s="183">
        <v>31</v>
      </c>
      <c r="D41" s="184" t="s">
        <v>192</v>
      </c>
      <c r="E41" s="217">
        <f>E29-E35+E38-E39+E40</f>
        <v>-12498.82113943898</v>
      </c>
    </row>
    <row r="42" spans="2:5" s="170" customFormat="1" ht="9" customHeight="1" thickBot="1">
      <c r="C42" s="149"/>
      <c r="D42" s="187"/>
      <c r="E42" s="188"/>
    </row>
    <row r="43" spans="2:5" s="136" customFormat="1" ht="15" customHeight="1" thickBot="1">
      <c r="B43" s="189" t="s">
        <v>153</v>
      </c>
      <c r="C43" s="190">
        <v>32</v>
      </c>
      <c r="D43" s="191" t="s">
        <v>193</v>
      </c>
      <c r="E43" s="192">
        <f>E22+E41</f>
        <v>6060701.1499474617</v>
      </c>
    </row>
    <row r="44" spans="2:5" ht="9" customHeight="1">
      <c r="C44" s="149"/>
      <c r="D44" s="187"/>
      <c r="E44" s="151"/>
    </row>
    <row r="45" spans="2:5" ht="15" customHeight="1" thickBot="1">
      <c r="C45" s="149"/>
      <c r="D45" s="235" t="s">
        <v>194</v>
      </c>
      <c r="E45" s="235"/>
    </row>
    <row r="46" spans="2:5" ht="15" customHeight="1">
      <c r="B46" s="172" t="s">
        <v>155</v>
      </c>
      <c r="C46" s="173">
        <v>33</v>
      </c>
      <c r="D46" s="193" t="s">
        <v>195</v>
      </c>
      <c r="E46" s="175">
        <v>0</v>
      </c>
    </row>
    <row r="47" spans="2:5" ht="15" customHeight="1">
      <c r="B47" s="176" t="s">
        <v>157</v>
      </c>
      <c r="C47" s="177">
        <v>34</v>
      </c>
      <c r="D47" s="178" t="s">
        <v>196</v>
      </c>
      <c r="E47" s="179">
        <v>0</v>
      </c>
    </row>
    <row r="48" spans="2:5" ht="15" customHeight="1">
      <c r="B48" s="194" t="s">
        <v>159</v>
      </c>
      <c r="C48" s="177">
        <v>35</v>
      </c>
      <c r="D48" s="178" t="s">
        <v>197</v>
      </c>
      <c r="E48" s="179">
        <v>0</v>
      </c>
    </row>
    <row r="49" spans="2:5" s="136" customFormat="1" ht="15" customHeight="1" thickBot="1">
      <c r="B49" s="182" t="s">
        <v>161</v>
      </c>
      <c r="C49" s="183">
        <v>36</v>
      </c>
      <c r="D49" s="184" t="s">
        <v>198</v>
      </c>
      <c r="E49" s="185">
        <f>E46-E47-E48</f>
        <v>0</v>
      </c>
    </row>
    <row r="50" spans="2:5" ht="8.25" customHeight="1">
      <c r="C50" s="149"/>
      <c r="D50" s="186"/>
      <c r="E50" s="151"/>
    </row>
    <row r="51" spans="2:5" ht="15" customHeight="1" thickBot="1">
      <c r="C51" s="235" t="s">
        <v>199</v>
      </c>
      <c r="D51" s="235"/>
      <c r="E51" s="235"/>
    </row>
    <row r="52" spans="2:5" ht="15" customHeight="1">
      <c r="B52" s="172" t="s">
        <v>163</v>
      </c>
      <c r="C52" s="173">
        <v>37</v>
      </c>
      <c r="D52" s="174" t="s">
        <v>200</v>
      </c>
      <c r="E52" s="218">
        <v>200147.09</v>
      </c>
    </row>
    <row r="53" spans="2:5" ht="15" customHeight="1">
      <c r="B53" s="176" t="s">
        <v>165</v>
      </c>
      <c r="C53" s="177">
        <v>38</v>
      </c>
      <c r="D53" s="180" t="s">
        <v>201</v>
      </c>
      <c r="E53" s="219">
        <v>0</v>
      </c>
    </row>
    <row r="54" spans="2:5" ht="15" customHeight="1">
      <c r="B54" s="176" t="s">
        <v>202</v>
      </c>
      <c r="C54" s="177">
        <v>39</v>
      </c>
      <c r="D54" s="180" t="s">
        <v>203</v>
      </c>
      <c r="E54" s="219">
        <v>0</v>
      </c>
    </row>
    <row r="55" spans="2:5" ht="15" customHeight="1">
      <c r="B55" s="176" t="s">
        <v>204</v>
      </c>
      <c r="C55" s="177">
        <v>40</v>
      </c>
      <c r="D55" s="180" t="s">
        <v>205</v>
      </c>
      <c r="E55" s="219">
        <v>0</v>
      </c>
    </row>
    <row r="56" spans="2:5" ht="15" customHeight="1">
      <c r="B56" s="176" t="s">
        <v>206</v>
      </c>
      <c r="C56" s="177">
        <v>41</v>
      </c>
      <c r="D56" s="180" t="s">
        <v>108</v>
      </c>
      <c r="E56" s="219">
        <v>0</v>
      </c>
    </row>
    <row r="57" spans="2:5" ht="15" customHeight="1">
      <c r="B57" s="176" t="s">
        <v>207</v>
      </c>
      <c r="C57" s="177">
        <v>42</v>
      </c>
      <c r="D57" s="180" t="s">
        <v>110</v>
      </c>
      <c r="E57" s="219">
        <v>0</v>
      </c>
    </row>
    <row r="58" spans="2:5" ht="15" customHeight="1">
      <c r="B58" s="176" t="s">
        <v>208</v>
      </c>
      <c r="C58" s="177">
        <v>43</v>
      </c>
      <c r="D58" s="180" t="s">
        <v>118</v>
      </c>
      <c r="E58" s="219">
        <v>0</v>
      </c>
    </row>
    <row r="59" spans="2:5" ht="15" customHeight="1">
      <c r="B59" s="176" t="s">
        <v>209</v>
      </c>
      <c r="C59" s="177">
        <v>44</v>
      </c>
      <c r="D59" s="180" t="s">
        <v>210</v>
      </c>
      <c r="E59" s="219">
        <v>137450.94</v>
      </c>
    </row>
    <row r="60" spans="2:5" ht="15" customHeight="1">
      <c r="B60" s="176" t="s">
        <v>211</v>
      </c>
      <c r="C60" s="177">
        <v>45</v>
      </c>
      <c r="D60" s="180" t="s">
        <v>212</v>
      </c>
      <c r="E60" s="219"/>
    </row>
    <row r="61" spans="2:5" s="186" customFormat="1" ht="15" customHeight="1" thickBot="1">
      <c r="B61" s="182" t="s">
        <v>213</v>
      </c>
      <c r="C61" s="195">
        <v>46</v>
      </c>
      <c r="D61" s="196" t="s">
        <v>214</v>
      </c>
      <c r="E61" s="217">
        <f>SUM(E52:E60)</f>
        <v>337598.03</v>
      </c>
    </row>
    <row r="62" spans="2:5" s="186" customFormat="1" ht="9" customHeight="1">
      <c r="C62" s="149"/>
      <c r="E62" s="188"/>
    </row>
    <row r="63" spans="2:5" s="186" customFormat="1" ht="15" customHeight="1" thickBot="1">
      <c r="C63" s="236" t="s">
        <v>215</v>
      </c>
      <c r="D63" s="236"/>
      <c r="E63" s="236"/>
    </row>
    <row r="64" spans="2:5" ht="15" customHeight="1">
      <c r="B64" s="172" t="s">
        <v>216</v>
      </c>
      <c r="C64" s="173">
        <v>47</v>
      </c>
      <c r="D64" s="197" t="s">
        <v>217</v>
      </c>
      <c r="E64" s="218">
        <v>4630647.83</v>
      </c>
    </row>
    <row r="65" spans="2:5" ht="15" customHeight="1">
      <c r="B65" s="176" t="s">
        <v>218</v>
      </c>
      <c r="C65" s="177">
        <v>48</v>
      </c>
      <c r="D65" s="198" t="s">
        <v>219</v>
      </c>
      <c r="E65" s="219">
        <v>1057674.4999999998</v>
      </c>
    </row>
    <row r="66" spans="2:5" ht="15" customHeight="1">
      <c r="B66" s="176" t="s">
        <v>220</v>
      </c>
      <c r="C66" s="177">
        <v>49</v>
      </c>
      <c r="D66" s="198" t="s">
        <v>221</v>
      </c>
      <c r="E66" s="219">
        <v>72035.379350000076</v>
      </c>
    </row>
    <row r="67" spans="2:5" ht="15" customHeight="1">
      <c r="B67" s="176" t="s">
        <v>222</v>
      </c>
      <c r="C67" s="177">
        <v>50</v>
      </c>
      <c r="D67" s="198" t="s">
        <v>223</v>
      </c>
      <c r="E67" s="219">
        <v>209548.92000000004</v>
      </c>
    </row>
    <row r="68" spans="2:5" ht="15" customHeight="1">
      <c r="B68" s="176" t="s">
        <v>224</v>
      </c>
      <c r="C68" s="177">
        <v>51</v>
      </c>
      <c r="D68" s="198" t="s">
        <v>225</v>
      </c>
      <c r="E68" s="219">
        <v>87422.080000000002</v>
      </c>
    </row>
    <row r="69" spans="2:5" ht="15" customHeight="1">
      <c r="B69" s="176" t="s">
        <v>226</v>
      </c>
      <c r="C69" s="177">
        <v>52</v>
      </c>
      <c r="D69" s="198" t="s">
        <v>227</v>
      </c>
      <c r="E69" s="221"/>
    </row>
    <row r="70" spans="2:5" ht="15" customHeight="1" thickBot="1">
      <c r="B70" s="199" t="s">
        <v>228</v>
      </c>
      <c r="C70" s="200">
        <v>53</v>
      </c>
      <c r="D70" s="201" t="s">
        <v>229</v>
      </c>
      <c r="E70" s="222">
        <v>-313843.65586961142</v>
      </c>
    </row>
    <row r="71" spans="2:5" s="157" customFormat="1" ht="9" customHeight="1" thickBot="1">
      <c r="C71" s="156"/>
      <c r="D71" s="202"/>
      <c r="E71" s="216"/>
    </row>
    <row r="72" spans="2:5" s="136" customFormat="1" ht="15" customHeight="1">
      <c r="B72" s="172" t="s">
        <v>230</v>
      </c>
      <c r="C72" s="133">
        <v>54</v>
      </c>
      <c r="D72" s="134" t="s">
        <v>231</v>
      </c>
      <c r="E72" s="223">
        <f>E43+E49+E61-E64-E65-E66-E67-E68-E69+E70</f>
        <v>27126.814727850549</v>
      </c>
    </row>
    <row r="73" spans="2:5" s="136" customFormat="1" ht="15" customHeight="1">
      <c r="B73" s="176" t="s">
        <v>232</v>
      </c>
      <c r="C73" s="138">
        <v>55</v>
      </c>
      <c r="D73" s="203" t="s">
        <v>233</v>
      </c>
      <c r="E73" s="220">
        <f>E72*15%</f>
        <v>4069.0222091775822</v>
      </c>
    </row>
    <row r="74" spans="2:5" s="136" customFormat="1" ht="15" customHeight="1" thickBot="1">
      <c r="B74" s="182" t="s">
        <v>234</v>
      </c>
      <c r="C74" s="183">
        <v>56</v>
      </c>
      <c r="D74" s="184" t="s">
        <v>235</v>
      </c>
      <c r="E74" s="217">
        <f>E72-E73</f>
        <v>23057.792518672966</v>
      </c>
    </row>
    <row r="75" spans="2:5">
      <c r="D75" s="204"/>
    </row>
    <row r="76" spans="2:5">
      <c r="C76" s="234"/>
      <c r="D76" s="234"/>
      <c r="E76" s="234"/>
    </row>
    <row r="77" spans="2:5">
      <c r="C77" s="229"/>
      <c r="D77" s="229"/>
      <c r="E77" s="229"/>
    </row>
    <row r="78" spans="2:5">
      <c r="C78" s="234"/>
      <c r="D78" s="234"/>
      <c r="E78" s="234"/>
    </row>
    <row r="79" spans="2:5">
      <c r="C79" s="229"/>
      <c r="D79" s="229"/>
      <c r="E79" s="229"/>
    </row>
    <row r="80" spans="2:5">
      <c r="C80" s="234"/>
      <c r="D80" s="234"/>
      <c r="E80" s="234"/>
    </row>
    <row r="81" spans="3:5">
      <c r="C81" s="229"/>
      <c r="D81" s="229"/>
      <c r="E81" s="229"/>
    </row>
  </sheetData>
  <mergeCells count="13">
    <mergeCell ref="B2:E2"/>
    <mergeCell ref="D4:E4"/>
    <mergeCell ref="C8:E8"/>
    <mergeCell ref="C78:E78"/>
    <mergeCell ref="C79:E79"/>
    <mergeCell ref="C81:E81"/>
    <mergeCell ref="C24:E24"/>
    <mergeCell ref="D45:E45"/>
    <mergeCell ref="C51:E51"/>
    <mergeCell ref="C63:E63"/>
    <mergeCell ref="C76:E76"/>
    <mergeCell ref="C77:E77"/>
    <mergeCell ref="C80:E80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sqref="A1:B1"/>
    </sheetView>
  </sheetViews>
  <sheetFormatPr defaultRowHeight="15"/>
  <cols>
    <col min="1" max="1" width="5.85546875" style="5" customWidth="1"/>
    <col min="2" max="2" width="49.5703125" style="5" customWidth="1"/>
    <col min="3" max="3" width="8.140625" style="5" customWidth="1"/>
    <col min="4" max="4" width="8.5703125" style="5" customWidth="1"/>
    <col min="5" max="5" width="7" style="5" customWidth="1"/>
    <col min="6" max="6" width="8.7109375" style="5" customWidth="1"/>
    <col min="7" max="7" width="13.28515625" style="5" customWidth="1"/>
    <col min="8" max="8" width="19.140625" style="5" customWidth="1"/>
    <col min="9" max="9" width="12.85546875" style="5" customWidth="1"/>
    <col min="10" max="10" width="9.28515625" style="5" customWidth="1"/>
    <col min="11" max="11" width="10.28515625" style="5" customWidth="1"/>
    <col min="12" max="12" width="10" style="5" customWidth="1"/>
    <col min="13" max="13" width="8.7109375" style="5" customWidth="1"/>
    <col min="14" max="14" width="10.28515625" style="5" customWidth="1"/>
    <col min="15" max="15" width="12.140625" style="5" customWidth="1"/>
    <col min="16" max="18" width="10.28515625" style="5" customWidth="1"/>
    <col min="19" max="19" width="10.42578125" style="5" customWidth="1"/>
    <col min="20" max="20" width="11" style="5" customWidth="1"/>
    <col min="21" max="22" width="10.42578125" style="5" customWidth="1"/>
    <col min="23" max="23" width="9.140625" style="5"/>
    <col min="24" max="24" width="10" style="5" bestFit="1" customWidth="1"/>
    <col min="25" max="25" width="12" style="5" customWidth="1"/>
    <col min="26" max="26" width="10.28515625" style="5" customWidth="1"/>
    <col min="27" max="27" width="10.140625" style="5" customWidth="1"/>
    <col min="28" max="28" width="3" style="5" customWidth="1"/>
    <col min="29" max="32" width="9.140625" style="5"/>
    <col min="33" max="34" width="10.28515625" style="5" customWidth="1"/>
    <col min="35" max="36" width="10.7109375" style="5" customWidth="1"/>
    <col min="37" max="16384" width="9.140625" style="5"/>
  </cols>
  <sheetData>
    <row r="1" spans="1:38">
      <c r="A1" s="243" t="s">
        <v>236</v>
      </c>
      <c r="B1" s="243"/>
      <c r="C1" s="119"/>
      <c r="D1" s="119"/>
      <c r="E1" s="119"/>
      <c r="F1" s="119"/>
      <c r="G1" s="119"/>
      <c r="H1" s="119"/>
    </row>
    <row r="2" spans="1:38">
      <c r="A2" s="208" t="s">
        <v>240</v>
      </c>
      <c r="C2" s="119"/>
      <c r="D2" s="119"/>
      <c r="E2" s="119"/>
      <c r="F2" s="119"/>
      <c r="G2" s="119"/>
      <c r="H2" s="119"/>
    </row>
    <row r="3" spans="1:38">
      <c r="A3" s="209" t="s">
        <v>242</v>
      </c>
      <c r="C3" s="119"/>
      <c r="D3" s="119"/>
      <c r="E3" s="119"/>
      <c r="F3" s="119"/>
      <c r="G3" s="119"/>
      <c r="H3" s="119"/>
    </row>
    <row r="4" spans="1:38">
      <c r="A4" s="209" t="s">
        <v>244</v>
      </c>
      <c r="C4" s="119"/>
      <c r="D4" s="119"/>
      <c r="E4" s="119"/>
      <c r="F4" s="227"/>
      <c r="G4" s="227"/>
      <c r="H4" s="119"/>
    </row>
    <row r="5" spans="1:38">
      <c r="A5" s="119"/>
      <c r="B5" s="119"/>
      <c r="C5" s="119"/>
      <c r="D5" s="119"/>
      <c r="E5" s="119"/>
      <c r="F5" s="119"/>
      <c r="G5" s="119"/>
      <c r="H5" s="119"/>
    </row>
    <row r="6" spans="1:38" ht="15" customHeight="1">
      <c r="A6" s="119"/>
      <c r="B6" s="119"/>
      <c r="C6" s="259" t="s">
        <v>82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C6" s="261" t="s">
        <v>83</v>
      </c>
      <c r="AD6" s="261"/>
      <c r="AE6" s="261"/>
      <c r="AF6" s="261"/>
      <c r="AG6" s="261"/>
      <c r="AH6" s="261"/>
      <c r="AI6" s="261"/>
      <c r="AJ6" s="261"/>
      <c r="AK6" s="261"/>
      <c r="AL6" s="261"/>
    </row>
    <row r="7" spans="1:38" ht="15.75" customHeight="1" thickBot="1">
      <c r="A7" s="119"/>
      <c r="B7" s="11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C7" s="262"/>
      <c r="AD7" s="262"/>
      <c r="AE7" s="262"/>
      <c r="AF7" s="262"/>
      <c r="AG7" s="262"/>
      <c r="AH7" s="262"/>
      <c r="AI7" s="262"/>
      <c r="AJ7" s="262"/>
      <c r="AK7" s="262"/>
      <c r="AL7" s="262"/>
    </row>
    <row r="8" spans="1:38" s="1" customFormat="1" ht="89.25" customHeight="1">
      <c r="A8" s="244" t="s">
        <v>23</v>
      </c>
      <c r="B8" s="247" t="s">
        <v>70</v>
      </c>
      <c r="C8" s="251" t="s">
        <v>22</v>
      </c>
      <c r="D8" s="241"/>
      <c r="E8" s="241"/>
      <c r="F8" s="241"/>
      <c r="G8" s="241"/>
      <c r="H8" s="252" t="s">
        <v>239</v>
      </c>
      <c r="I8" s="241" t="s">
        <v>71</v>
      </c>
      <c r="J8" s="241"/>
      <c r="K8" s="241" t="s">
        <v>72</v>
      </c>
      <c r="L8" s="241"/>
      <c r="M8" s="241"/>
      <c r="N8" s="241"/>
      <c r="O8" s="241"/>
      <c r="P8" s="241" t="s">
        <v>73</v>
      </c>
      <c r="Q8" s="241"/>
      <c r="R8" s="241" t="s">
        <v>74</v>
      </c>
      <c r="S8" s="241"/>
      <c r="T8" s="241"/>
      <c r="U8" s="241"/>
      <c r="V8" s="241"/>
      <c r="W8" s="241"/>
      <c r="X8" s="241"/>
      <c r="Y8" s="241"/>
      <c r="Z8" s="241" t="s">
        <v>77</v>
      </c>
      <c r="AA8" s="247"/>
      <c r="AC8" s="265" t="s">
        <v>71</v>
      </c>
      <c r="AD8" s="241"/>
      <c r="AE8" s="241" t="s">
        <v>72</v>
      </c>
      <c r="AF8" s="241"/>
      <c r="AG8" s="241" t="s">
        <v>78</v>
      </c>
      <c r="AH8" s="241"/>
      <c r="AI8" s="241" t="s">
        <v>79</v>
      </c>
      <c r="AJ8" s="241"/>
      <c r="AK8" s="241" t="s">
        <v>77</v>
      </c>
      <c r="AL8" s="247"/>
    </row>
    <row r="9" spans="1:38" s="1" customFormat="1" ht="50.25" customHeight="1">
      <c r="A9" s="245"/>
      <c r="B9" s="248"/>
      <c r="C9" s="250" t="s">
        <v>15</v>
      </c>
      <c r="D9" s="242"/>
      <c r="E9" s="242"/>
      <c r="F9" s="242"/>
      <c r="G9" s="12" t="s">
        <v>16</v>
      </c>
      <c r="H9" s="253"/>
      <c r="I9" s="255" t="s">
        <v>0</v>
      </c>
      <c r="J9" s="239" t="s">
        <v>1</v>
      </c>
      <c r="K9" s="242" t="s">
        <v>0</v>
      </c>
      <c r="L9" s="242"/>
      <c r="M9" s="242"/>
      <c r="N9" s="242"/>
      <c r="O9" s="12" t="s">
        <v>1</v>
      </c>
      <c r="P9" s="239" t="s">
        <v>80</v>
      </c>
      <c r="Q9" s="239" t="s">
        <v>81</v>
      </c>
      <c r="R9" s="242" t="s">
        <v>75</v>
      </c>
      <c r="S9" s="242"/>
      <c r="T9" s="242"/>
      <c r="U9" s="242"/>
      <c r="V9" s="242" t="s">
        <v>76</v>
      </c>
      <c r="W9" s="242"/>
      <c r="X9" s="242"/>
      <c r="Y9" s="242"/>
      <c r="Z9" s="239" t="s">
        <v>17</v>
      </c>
      <c r="AA9" s="263" t="s">
        <v>18</v>
      </c>
      <c r="AC9" s="266" t="s">
        <v>0</v>
      </c>
      <c r="AD9" s="239" t="s">
        <v>1</v>
      </c>
      <c r="AE9" s="239" t="s">
        <v>0</v>
      </c>
      <c r="AF9" s="239" t="s">
        <v>1</v>
      </c>
      <c r="AG9" s="239" t="s">
        <v>80</v>
      </c>
      <c r="AH9" s="239" t="s">
        <v>81</v>
      </c>
      <c r="AI9" s="239" t="s">
        <v>75</v>
      </c>
      <c r="AJ9" s="239" t="s">
        <v>76</v>
      </c>
      <c r="AK9" s="239" t="s">
        <v>17</v>
      </c>
      <c r="AL9" s="263" t="s">
        <v>18</v>
      </c>
    </row>
    <row r="10" spans="1:38" s="1" customFormat="1" ht="102.75" customHeight="1" thickBot="1">
      <c r="A10" s="246"/>
      <c r="B10" s="249"/>
      <c r="C10" s="71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4"/>
      <c r="I10" s="256"/>
      <c r="J10" s="240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40"/>
      <c r="Q10" s="240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40"/>
      <c r="AA10" s="264"/>
      <c r="AC10" s="267"/>
      <c r="AD10" s="240"/>
      <c r="AE10" s="240"/>
      <c r="AF10" s="240"/>
      <c r="AG10" s="240"/>
      <c r="AH10" s="240"/>
      <c r="AI10" s="240"/>
      <c r="AJ10" s="240"/>
      <c r="AK10" s="240"/>
      <c r="AL10" s="264"/>
    </row>
    <row r="11" spans="1:38" s="1" customFormat="1" ht="24.95" customHeight="1" thickBot="1">
      <c r="A11" s="13" t="s">
        <v>24</v>
      </c>
      <c r="B11" s="3" t="s">
        <v>25</v>
      </c>
      <c r="C11" s="74">
        <f>SUM(C12:C15)</f>
        <v>34248</v>
      </c>
      <c r="D11" s="74">
        <f>SUM(D12:D15)</f>
        <v>32</v>
      </c>
      <c r="E11" s="74">
        <f>SUM(E12:E15)</f>
        <v>1495</v>
      </c>
      <c r="F11" s="74">
        <f>SUM(F12:F15)</f>
        <v>35775</v>
      </c>
      <c r="G11" s="74">
        <f>SUM(G12:G15)</f>
        <v>40989</v>
      </c>
      <c r="H11" s="31"/>
      <c r="I11" s="74">
        <f t="shared" ref="I11:AL11" si="0">SUM(I12:I15)</f>
        <v>216509.95428900307</v>
      </c>
      <c r="J11" s="74">
        <f t="shared" si="0"/>
        <v>22194.175444615386</v>
      </c>
      <c r="K11" s="74">
        <f t="shared" si="0"/>
        <v>139563.79</v>
      </c>
      <c r="L11" s="74">
        <f t="shared" si="0"/>
        <v>3581.13</v>
      </c>
      <c r="M11" s="74">
        <f t="shared" si="0"/>
        <v>34965.64</v>
      </c>
      <c r="N11" s="74">
        <f t="shared" si="0"/>
        <v>178110.56</v>
      </c>
      <c r="O11" s="74">
        <f t="shared" si="0"/>
        <v>22178.795444615385</v>
      </c>
      <c r="P11" s="74">
        <f t="shared" si="0"/>
        <v>171640.95999999999</v>
      </c>
      <c r="Q11" s="74">
        <f t="shared" si="0"/>
        <v>123520.42886056102</v>
      </c>
      <c r="R11" s="74">
        <f t="shared" si="0"/>
        <v>37103.15</v>
      </c>
      <c r="S11" s="74">
        <f t="shared" si="0"/>
        <v>0</v>
      </c>
      <c r="T11" s="74">
        <f t="shared" si="0"/>
        <v>0</v>
      </c>
      <c r="U11" s="74">
        <f>SUM(U12:U15)</f>
        <v>37103.15</v>
      </c>
      <c r="V11" s="74">
        <f>SUM(V12:V15)</f>
        <v>37103.15</v>
      </c>
      <c r="W11" s="74">
        <f>SUM(W12:W15)</f>
        <v>0</v>
      </c>
      <c r="X11" s="74">
        <f>SUM(X12:X15)</f>
        <v>0</v>
      </c>
      <c r="Y11" s="74">
        <f t="shared" si="0"/>
        <v>37103.15</v>
      </c>
      <c r="Z11" s="74">
        <f>SUM(Z12:Z15)</f>
        <v>136019.25</v>
      </c>
      <c r="AA11" s="75">
        <f>SUM(AA12:AA15)</f>
        <v>136019.25</v>
      </c>
      <c r="AC11" s="73">
        <f t="shared" si="0"/>
        <v>0</v>
      </c>
      <c r="AD11" s="74">
        <f t="shared" si="0"/>
        <v>0</v>
      </c>
      <c r="AE11" s="74">
        <f t="shared" si="0"/>
        <v>0</v>
      </c>
      <c r="AF11" s="74">
        <f t="shared" si="0"/>
        <v>0</v>
      </c>
      <c r="AG11" s="74">
        <f t="shared" si="0"/>
        <v>0</v>
      </c>
      <c r="AH11" s="74">
        <f t="shared" si="0"/>
        <v>0</v>
      </c>
      <c r="AI11" s="74">
        <f t="shared" si="0"/>
        <v>0</v>
      </c>
      <c r="AJ11" s="74">
        <f t="shared" si="0"/>
        <v>0</v>
      </c>
      <c r="AK11" s="74">
        <f t="shared" si="0"/>
        <v>0</v>
      </c>
      <c r="AL11" s="75">
        <f t="shared" si="0"/>
        <v>0</v>
      </c>
    </row>
    <row r="12" spans="1:38" s="4" customFormat="1" ht="24.95" customHeight="1">
      <c r="A12" s="17"/>
      <c r="B12" s="24" t="s">
        <v>26</v>
      </c>
      <c r="C12" s="47">
        <v>34248</v>
      </c>
      <c r="D12" s="47">
        <v>32</v>
      </c>
      <c r="E12" s="47">
        <v>1495</v>
      </c>
      <c r="F12" s="47">
        <f>SUM(C12:E12)</f>
        <v>35775</v>
      </c>
      <c r="G12" s="77">
        <v>40989</v>
      </c>
      <c r="H12" s="31"/>
      <c r="I12" s="77">
        <v>216509.95428900307</v>
      </c>
      <c r="J12" s="77">
        <v>22194.175444615386</v>
      </c>
      <c r="K12" s="77">
        <v>139563.79</v>
      </c>
      <c r="L12" s="77">
        <v>3581.13</v>
      </c>
      <c r="M12" s="77">
        <v>34965.64</v>
      </c>
      <c r="N12" s="60">
        <f>SUM(K12:M12)</f>
        <v>178110.56</v>
      </c>
      <c r="O12" s="77">
        <v>22178.795444615385</v>
      </c>
      <c r="P12" s="77">
        <v>171640.95999999999</v>
      </c>
      <c r="Q12" s="77">
        <v>123520.42886056102</v>
      </c>
      <c r="R12" s="77">
        <v>37103.15</v>
      </c>
      <c r="S12" s="77"/>
      <c r="T12" s="77"/>
      <c r="U12" s="47">
        <f>SUM(R12:T12)</f>
        <v>37103.15</v>
      </c>
      <c r="V12" s="77">
        <v>37103.15</v>
      </c>
      <c r="W12" s="77"/>
      <c r="X12" s="77"/>
      <c r="Y12" s="47">
        <f>SUM(V12:X12)</f>
        <v>37103.15</v>
      </c>
      <c r="Z12" s="77">
        <v>136019.25</v>
      </c>
      <c r="AA12" s="78">
        <v>136019.25</v>
      </c>
      <c r="AC12" s="76"/>
      <c r="AD12" s="77"/>
      <c r="AE12" s="77"/>
      <c r="AF12" s="77"/>
      <c r="AG12" s="77"/>
      <c r="AH12" s="77"/>
      <c r="AI12" s="77"/>
      <c r="AJ12" s="77"/>
      <c r="AK12" s="77"/>
      <c r="AL12" s="78"/>
    </row>
    <row r="13" spans="1:38" ht="24.95" customHeight="1">
      <c r="A13" s="18"/>
      <c r="B13" s="72" t="s">
        <v>27</v>
      </c>
      <c r="C13" s="48"/>
      <c r="D13" s="48"/>
      <c r="E13" s="48"/>
      <c r="F13" s="48">
        <f>SUM(C13:E13)</f>
        <v>0</v>
      </c>
      <c r="G13" s="80">
        <v>0</v>
      </c>
      <c r="H13" s="109"/>
      <c r="I13" s="80">
        <v>0</v>
      </c>
      <c r="J13" s="80">
        <v>0</v>
      </c>
      <c r="K13" s="80"/>
      <c r="L13" s="80"/>
      <c r="M13" s="80"/>
      <c r="N13" s="61">
        <f>SUM(K13:M13)</f>
        <v>0</v>
      </c>
      <c r="O13" s="80">
        <v>0</v>
      </c>
      <c r="P13" s="226">
        <v>0</v>
      </c>
      <c r="Q13" s="226">
        <v>0</v>
      </c>
      <c r="R13" s="226"/>
      <c r="S13" s="226"/>
      <c r="T13" s="226"/>
      <c r="U13" s="48">
        <f>SUM(R13:T13)</f>
        <v>0</v>
      </c>
      <c r="V13" s="226"/>
      <c r="W13" s="226"/>
      <c r="X13" s="226"/>
      <c r="Y13" s="48">
        <f>SUM(V13:X13)</f>
        <v>0</v>
      </c>
      <c r="Z13" s="80">
        <v>0</v>
      </c>
      <c r="AA13" s="81">
        <v>0</v>
      </c>
      <c r="AC13" s="79"/>
      <c r="AD13" s="80"/>
      <c r="AE13" s="80"/>
      <c r="AF13" s="80"/>
      <c r="AG13" s="80"/>
      <c r="AH13" s="80"/>
      <c r="AI13" s="80"/>
      <c r="AJ13" s="80"/>
      <c r="AK13" s="80"/>
      <c r="AL13" s="81"/>
    </row>
    <row r="14" spans="1:38" ht="24.95" customHeight="1">
      <c r="A14" s="18"/>
      <c r="B14" s="72" t="s">
        <v>28</v>
      </c>
      <c r="C14" s="48"/>
      <c r="D14" s="48"/>
      <c r="E14" s="48"/>
      <c r="F14" s="48">
        <f>SUM(C14:E14)</f>
        <v>0</v>
      </c>
      <c r="G14" s="80">
        <v>0</v>
      </c>
      <c r="H14" s="109"/>
      <c r="I14" s="80">
        <v>0</v>
      </c>
      <c r="J14" s="80">
        <v>0</v>
      </c>
      <c r="K14" s="80"/>
      <c r="L14" s="80"/>
      <c r="M14" s="80"/>
      <c r="N14" s="61">
        <f>SUM(K14:M14)</f>
        <v>0</v>
      </c>
      <c r="O14" s="80">
        <v>0</v>
      </c>
      <c r="P14" s="80">
        <v>0</v>
      </c>
      <c r="Q14" s="80">
        <v>0</v>
      </c>
      <c r="R14" s="80"/>
      <c r="S14" s="80"/>
      <c r="T14" s="80"/>
      <c r="U14" s="48">
        <f>SUM(R14:T14)</f>
        <v>0</v>
      </c>
      <c r="V14" s="80"/>
      <c r="W14" s="80"/>
      <c r="X14" s="80"/>
      <c r="Y14" s="48">
        <f>SUM(V14:X14)</f>
        <v>0</v>
      </c>
      <c r="Z14" s="80">
        <v>0</v>
      </c>
      <c r="AA14" s="81">
        <v>0</v>
      </c>
      <c r="AC14" s="79"/>
      <c r="AD14" s="80"/>
      <c r="AE14" s="80"/>
      <c r="AF14" s="80"/>
      <c r="AG14" s="80"/>
      <c r="AH14" s="80"/>
      <c r="AI14" s="80"/>
      <c r="AJ14" s="80"/>
      <c r="AK14" s="80"/>
      <c r="AL14" s="81"/>
    </row>
    <row r="15" spans="1:38" ht="24.95" customHeight="1" thickBot="1">
      <c r="A15" s="19"/>
      <c r="B15" s="25" t="s">
        <v>29</v>
      </c>
      <c r="C15" s="49"/>
      <c r="D15" s="49"/>
      <c r="E15" s="49"/>
      <c r="F15" s="49">
        <f>SUM(C15:E15)</f>
        <v>0</v>
      </c>
      <c r="G15" s="83">
        <v>0</v>
      </c>
      <c r="H15" s="33"/>
      <c r="I15" s="83">
        <v>0</v>
      </c>
      <c r="J15" s="83">
        <v>0</v>
      </c>
      <c r="K15" s="83"/>
      <c r="L15" s="83"/>
      <c r="M15" s="83"/>
      <c r="N15" s="62">
        <f>SUM(K15:M15)</f>
        <v>0</v>
      </c>
      <c r="O15" s="83">
        <v>0</v>
      </c>
      <c r="P15" s="83">
        <v>0</v>
      </c>
      <c r="Q15" s="83">
        <v>0</v>
      </c>
      <c r="R15" s="83"/>
      <c r="S15" s="83"/>
      <c r="T15" s="83"/>
      <c r="U15" s="49">
        <f>SUM(R15:T15)</f>
        <v>0</v>
      </c>
      <c r="V15" s="83"/>
      <c r="W15" s="83"/>
      <c r="X15" s="83"/>
      <c r="Y15" s="49">
        <f>SUM(V15:X15)</f>
        <v>0</v>
      </c>
      <c r="Z15" s="83">
        <v>0</v>
      </c>
      <c r="AA15" s="84">
        <v>0</v>
      </c>
      <c r="AC15" s="82"/>
      <c r="AD15" s="83"/>
      <c r="AE15" s="83"/>
      <c r="AF15" s="83"/>
      <c r="AG15" s="83"/>
      <c r="AH15" s="83"/>
      <c r="AI15" s="83"/>
      <c r="AJ15" s="83"/>
      <c r="AK15" s="83"/>
      <c r="AL15" s="84"/>
    </row>
    <row r="16" spans="1:38" ht="24.95" customHeight="1" thickBot="1">
      <c r="A16" s="13" t="s">
        <v>30</v>
      </c>
      <c r="B16" s="3" t="s">
        <v>11</v>
      </c>
      <c r="C16" s="50">
        <v>1435</v>
      </c>
      <c r="D16" s="50">
        <v>3095</v>
      </c>
      <c r="E16" s="50">
        <v>87</v>
      </c>
      <c r="F16" s="50">
        <f>SUM(C16:E16)</f>
        <v>4617</v>
      </c>
      <c r="G16" s="86">
        <v>205</v>
      </c>
      <c r="H16" s="32"/>
      <c r="I16" s="86">
        <v>75525.61899999989</v>
      </c>
      <c r="J16" s="86">
        <v>0</v>
      </c>
      <c r="K16" s="86">
        <v>34890.17</v>
      </c>
      <c r="L16" s="86">
        <v>32753.68</v>
      </c>
      <c r="M16" s="86">
        <v>1046.5999999999999</v>
      </c>
      <c r="N16" s="63">
        <f>SUM(K16:M16)</f>
        <v>68690.450000000012</v>
      </c>
      <c r="O16" s="86">
        <v>0</v>
      </c>
      <c r="P16" s="86">
        <v>97172.37000000001</v>
      </c>
      <c r="Q16" s="86">
        <v>97172.37000000001</v>
      </c>
      <c r="R16" s="86">
        <v>0</v>
      </c>
      <c r="S16" s="86">
        <v>15039.7</v>
      </c>
      <c r="T16" s="86">
        <v>0</v>
      </c>
      <c r="U16" s="50">
        <f>SUM(R16:T16)</f>
        <v>15039.7</v>
      </c>
      <c r="V16" s="86">
        <v>0</v>
      </c>
      <c r="W16" s="86">
        <v>15039.7</v>
      </c>
      <c r="X16" s="86">
        <v>0</v>
      </c>
      <c r="Y16" s="50">
        <f>SUM(V16:X16)</f>
        <v>15039.7</v>
      </c>
      <c r="Z16" s="86">
        <v>28516.029665999999</v>
      </c>
      <c r="AA16" s="87">
        <v>28516.029665999999</v>
      </c>
      <c r="AC16" s="85"/>
      <c r="AD16" s="86"/>
      <c r="AE16" s="86"/>
      <c r="AF16" s="86"/>
      <c r="AG16" s="86"/>
      <c r="AH16" s="86"/>
      <c r="AI16" s="86"/>
      <c r="AJ16" s="86"/>
      <c r="AK16" s="86"/>
      <c r="AL16" s="87"/>
    </row>
    <row r="17" spans="1:38" ht="24.95" customHeight="1" thickBot="1">
      <c r="A17" s="13" t="s">
        <v>31</v>
      </c>
      <c r="B17" s="3" t="s">
        <v>32</v>
      </c>
      <c r="C17" s="51">
        <f t="shared" ref="C17:E17" si="1">SUM(C18:C19)</f>
        <v>24156</v>
      </c>
      <c r="D17" s="51">
        <f t="shared" si="1"/>
        <v>1771</v>
      </c>
      <c r="E17" s="51">
        <f t="shared" si="1"/>
        <v>2423</v>
      </c>
      <c r="F17" s="51">
        <f>SUM(F18:F19)</f>
        <v>28350</v>
      </c>
      <c r="G17" s="51">
        <f t="shared" ref="G17:AA17" si="2">SUM(G18:G19)</f>
        <v>30293</v>
      </c>
      <c r="H17" s="35"/>
      <c r="I17" s="51">
        <f t="shared" si="2"/>
        <v>452689.1172499971</v>
      </c>
      <c r="J17" s="51">
        <f t="shared" si="2"/>
        <v>2449.1007071999998</v>
      </c>
      <c r="K17" s="51">
        <f t="shared" si="2"/>
        <v>339357.81000000006</v>
      </c>
      <c r="L17" s="51">
        <f t="shared" si="2"/>
        <v>40227.480000000003</v>
      </c>
      <c r="M17" s="51">
        <f t="shared" si="2"/>
        <v>6497.1</v>
      </c>
      <c r="N17" s="51">
        <f t="shared" ref="N17" si="3">SUM(N18:N19)</f>
        <v>386082.39</v>
      </c>
      <c r="O17" s="51">
        <f t="shared" si="2"/>
        <v>2449.1007071999998</v>
      </c>
      <c r="P17" s="51">
        <f t="shared" si="2"/>
        <v>305355.76</v>
      </c>
      <c r="Q17" s="51">
        <f t="shared" si="2"/>
        <v>302065.6247582158</v>
      </c>
      <c r="R17" s="51">
        <f t="shared" si="2"/>
        <v>300</v>
      </c>
      <c r="S17" s="51">
        <f t="shared" si="2"/>
        <v>0</v>
      </c>
      <c r="T17" s="51">
        <f t="shared" si="2"/>
        <v>0</v>
      </c>
      <c r="U17" s="51">
        <f t="shared" ref="U17" si="4">SUM(U18:U19)</f>
        <v>300</v>
      </c>
      <c r="V17" s="51">
        <f t="shared" si="2"/>
        <v>300</v>
      </c>
      <c r="W17" s="51">
        <f t="shared" si="2"/>
        <v>0</v>
      </c>
      <c r="X17" s="51">
        <f t="shared" si="2"/>
        <v>0</v>
      </c>
      <c r="Y17" s="51">
        <f t="shared" ref="Y17" si="5">SUM(Y18:Y19)</f>
        <v>300</v>
      </c>
      <c r="Z17" s="51">
        <f t="shared" si="2"/>
        <v>1155.25</v>
      </c>
      <c r="AA17" s="51">
        <f t="shared" si="2"/>
        <v>1155.25</v>
      </c>
      <c r="AC17" s="73">
        <f t="shared" ref="AC17:AL17" si="6">SUM(AC18:AC19)</f>
        <v>0</v>
      </c>
      <c r="AD17" s="74">
        <f t="shared" si="6"/>
        <v>0</v>
      </c>
      <c r="AE17" s="74">
        <f t="shared" si="6"/>
        <v>0</v>
      </c>
      <c r="AF17" s="74">
        <f t="shared" si="6"/>
        <v>0</v>
      </c>
      <c r="AG17" s="74">
        <f t="shared" si="6"/>
        <v>0</v>
      </c>
      <c r="AH17" s="74">
        <f t="shared" si="6"/>
        <v>0</v>
      </c>
      <c r="AI17" s="74">
        <f t="shared" si="6"/>
        <v>0</v>
      </c>
      <c r="AJ17" s="74">
        <f t="shared" si="6"/>
        <v>0</v>
      </c>
      <c r="AK17" s="74">
        <f t="shared" si="6"/>
        <v>0</v>
      </c>
      <c r="AL17" s="75">
        <f t="shared" si="6"/>
        <v>0</v>
      </c>
    </row>
    <row r="18" spans="1:38" ht="24.95" customHeight="1">
      <c r="A18" s="17"/>
      <c r="B18" s="6" t="s">
        <v>33</v>
      </c>
      <c r="C18" s="52">
        <v>23602</v>
      </c>
      <c r="D18" s="52">
        <v>126</v>
      </c>
      <c r="E18" s="52">
        <v>2423</v>
      </c>
      <c r="F18" s="52">
        <f>SUM(C18:E18)</f>
        <v>26151</v>
      </c>
      <c r="G18" s="89">
        <v>26699</v>
      </c>
      <c r="H18" s="34"/>
      <c r="I18" s="89">
        <v>353961.74134999677</v>
      </c>
      <c r="J18" s="89">
        <v>2449.1007071999998</v>
      </c>
      <c r="K18" s="89">
        <v>301485.78000000003</v>
      </c>
      <c r="L18" s="89">
        <v>968.58</v>
      </c>
      <c r="M18" s="89">
        <v>6497.1</v>
      </c>
      <c r="N18" s="64">
        <f>SUM(K18:M18)</f>
        <v>308951.46000000002</v>
      </c>
      <c r="O18" s="89">
        <v>2449.1007071999998</v>
      </c>
      <c r="P18" s="89">
        <v>214321.61000000002</v>
      </c>
      <c r="Q18" s="89">
        <v>211031.4747582158</v>
      </c>
      <c r="R18" s="89">
        <v>300</v>
      </c>
      <c r="S18" s="89">
        <v>0</v>
      </c>
      <c r="T18" s="89">
        <v>0</v>
      </c>
      <c r="U18" s="52">
        <f>SUM(R18:T18)</f>
        <v>300</v>
      </c>
      <c r="V18" s="89">
        <v>300</v>
      </c>
      <c r="W18" s="89">
        <v>0</v>
      </c>
      <c r="X18" s="89">
        <v>0</v>
      </c>
      <c r="Y18" s="52">
        <f>SUM(V18:X18)</f>
        <v>300</v>
      </c>
      <c r="Z18" s="89">
        <v>1155.25</v>
      </c>
      <c r="AA18" s="90">
        <v>1155.25</v>
      </c>
      <c r="AC18" s="88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ht="24.95" customHeight="1" thickBot="1">
      <c r="A19" s="20"/>
      <c r="B19" s="26" t="s">
        <v>34</v>
      </c>
      <c r="C19" s="53">
        <v>554</v>
      </c>
      <c r="D19" s="53">
        <v>1645</v>
      </c>
      <c r="E19" s="53">
        <v>0</v>
      </c>
      <c r="F19" s="53">
        <f>SUM(C19:E19)</f>
        <v>2199</v>
      </c>
      <c r="G19" s="92">
        <v>3594</v>
      </c>
      <c r="H19" s="33"/>
      <c r="I19" s="92">
        <v>98727.375900000348</v>
      </c>
      <c r="J19" s="92">
        <v>0</v>
      </c>
      <c r="K19" s="92">
        <v>37872.03</v>
      </c>
      <c r="L19" s="92">
        <v>39258.9</v>
      </c>
      <c r="M19" s="92">
        <v>0</v>
      </c>
      <c r="N19" s="65">
        <f>SUM(K19:M19)</f>
        <v>77130.929999999993</v>
      </c>
      <c r="O19" s="92">
        <v>0</v>
      </c>
      <c r="P19" s="92">
        <v>91034.15</v>
      </c>
      <c r="Q19" s="92">
        <v>91034.15</v>
      </c>
      <c r="R19" s="92">
        <v>0</v>
      </c>
      <c r="S19" s="92">
        <v>0</v>
      </c>
      <c r="T19" s="92">
        <v>0</v>
      </c>
      <c r="U19" s="53">
        <f>SUM(R19:T19)</f>
        <v>0</v>
      </c>
      <c r="V19" s="92">
        <v>0</v>
      </c>
      <c r="W19" s="92">
        <v>0</v>
      </c>
      <c r="X19" s="92">
        <v>0</v>
      </c>
      <c r="Y19" s="53">
        <f>SUM(V19:X19)</f>
        <v>0</v>
      </c>
      <c r="Z19" s="92">
        <v>0</v>
      </c>
      <c r="AA19" s="93">
        <v>0</v>
      </c>
      <c r="AC19" s="91"/>
      <c r="AD19" s="92"/>
      <c r="AE19" s="92"/>
      <c r="AF19" s="92"/>
      <c r="AG19" s="92"/>
      <c r="AH19" s="92"/>
      <c r="AI19" s="92"/>
      <c r="AJ19" s="92"/>
      <c r="AK19" s="92"/>
      <c r="AL19" s="93"/>
    </row>
    <row r="20" spans="1:38" ht="24.95" customHeight="1" thickBot="1">
      <c r="A20" s="13" t="s">
        <v>35</v>
      </c>
      <c r="B20" s="3" t="s">
        <v>2</v>
      </c>
      <c r="C20" s="54">
        <v>37777</v>
      </c>
      <c r="D20" s="54">
        <v>2611</v>
      </c>
      <c r="E20" s="54">
        <v>10553</v>
      </c>
      <c r="F20" s="54">
        <f>SUM(C20:E20)</f>
        <v>50941</v>
      </c>
      <c r="G20" s="95">
        <v>63689</v>
      </c>
      <c r="H20" s="32"/>
      <c r="I20" s="95">
        <v>23484313.464890368</v>
      </c>
      <c r="J20" s="95">
        <v>0</v>
      </c>
      <c r="K20" s="95">
        <v>16515708.800000001</v>
      </c>
      <c r="L20" s="95">
        <v>1519867.64</v>
      </c>
      <c r="M20" s="95">
        <v>2945028</v>
      </c>
      <c r="N20" s="66">
        <f>SUM(K20:M20)</f>
        <v>20980604.440000001</v>
      </c>
      <c r="O20" s="95">
        <v>0</v>
      </c>
      <c r="P20" s="95">
        <v>15390403.480000002</v>
      </c>
      <c r="Q20" s="95">
        <v>15390403.480000002</v>
      </c>
      <c r="R20" s="95">
        <v>9184574.0600000005</v>
      </c>
      <c r="S20" s="95">
        <v>497232.93</v>
      </c>
      <c r="T20" s="95">
        <v>2158928.38</v>
      </c>
      <c r="U20" s="54">
        <f>SUM(R20:T20)</f>
        <v>11840735.370000001</v>
      </c>
      <c r="V20" s="95">
        <v>9184574.0600000005</v>
      </c>
      <c r="W20" s="95">
        <v>497232.93</v>
      </c>
      <c r="X20" s="95">
        <v>2158928.38</v>
      </c>
      <c r="Y20" s="54">
        <f>SUM(V20:X20)</f>
        <v>11840735.370000001</v>
      </c>
      <c r="Z20" s="95">
        <v>12856425.59</v>
      </c>
      <c r="AA20" s="96">
        <v>12856425.59</v>
      </c>
      <c r="AC20" s="94"/>
      <c r="AD20" s="95"/>
      <c r="AE20" s="95"/>
      <c r="AF20" s="95"/>
      <c r="AG20" s="95"/>
      <c r="AH20" s="95"/>
      <c r="AI20" s="95"/>
      <c r="AJ20" s="95"/>
      <c r="AK20" s="95"/>
      <c r="AL20" s="96"/>
    </row>
    <row r="21" spans="1:38" ht="24.95" customHeight="1" thickBot="1">
      <c r="A21" s="13" t="s">
        <v>36</v>
      </c>
      <c r="B21" s="3" t="s">
        <v>37</v>
      </c>
      <c r="C21" s="51">
        <f t="shared" ref="C21:AA21" si="7">SUM(C22:C23)</f>
        <v>888</v>
      </c>
      <c r="D21" s="51">
        <f t="shared" si="7"/>
        <v>1783</v>
      </c>
      <c r="E21" s="51">
        <f t="shared" si="7"/>
        <v>0</v>
      </c>
      <c r="F21" s="51">
        <f>SUM(F22:F23)</f>
        <v>2671</v>
      </c>
      <c r="G21" s="51">
        <f t="shared" si="7"/>
        <v>4222</v>
      </c>
      <c r="H21" s="51">
        <f t="shared" ref="H21" si="8">SUM(H22:H23)</f>
        <v>2671</v>
      </c>
      <c r="I21" s="51">
        <f t="shared" si="7"/>
        <v>2784296.9631129899</v>
      </c>
      <c r="J21" s="51">
        <f t="shared" si="7"/>
        <v>109681.89385280001</v>
      </c>
      <c r="K21" s="51">
        <f t="shared" si="7"/>
        <v>715328.82</v>
      </c>
      <c r="L21" s="51">
        <f t="shared" si="7"/>
        <v>1351283.78</v>
      </c>
      <c r="M21" s="51">
        <f t="shared" si="7"/>
        <v>0</v>
      </c>
      <c r="N21" s="51">
        <f t="shared" ref="N21" si="9">SUM(N22:N23)</f>
        <v>2066612.6</v>
      </c>
      <c r="O21" s="51">
        <f t="shared" si="7"/>
        <v>109681.89385280001</v>
      </c>
      <c r="P21" s="51">
        <f t="shared" si="7"/>
        <v>2228248.89</v>
      </c>
      <c r="Q21" s="51">
        <f t="shared" si="7"/>
        <v>2199900.8099710988</v>
      </c>
      <c r="R21" s="51">
        <f t="shared" si="7"/>
        <v>383349.58</v>
      </c>
      <c r="S21" s="51">
        <f t="shared" si="7"/>
        <v>1269076.74</v>
      </c>
      <c r="T21" s="51">
        <f t="shared" si="7"/>
        <v>8465</v>
      </c>
      <c r="U21" s="51">
        <f t="shared" ref="U21" si="10">SUM(U22:U23)</f>
        <v>1660891.32</v>
      </c>
      <c r="V21" s="51">
        <f t="shared" si="7"/>
        <v>383349.58</v>
      </c>
      <c r="W21" s="51">
        <f t="shared" si="7"/>
        <v>1269076.74</v>
      </c>
      <c r="X21" s="51">
        <f t="shared" si="7"/>
        <v>8465</v>
      </c>
      <c r="Y21" s="51">
        <f t="shared" ref="Y21" si="11">SUM(Y22:Y23)</f>
        <v>1660891.32</v>
      </c>
      <c r="Z21" s="51">
        <f t="shared" si="7"/>
        <v>1616945.36</v>
      </c>
      <c r="AA21" s="51">
        <f t="shared" si="7"/>
        <v>1616945.36</v>
      </c>
      <c r="AC21" s="73">
        <f t="shared" ref="AC21:AL21" si="12">SUM(AC22:AC23)</f>
        <v>0</v>
      </c>
      <c r="AD21" s="74">
        <f t="shared" si="12"/>
        <v>0</v>
      </c>
      <c r="AE21" s="74">
        <f t="shared" si="12"/>
        <v>0</v>
      </c>
      <c r="AF21" s="74">
        <f t="shared" si="12"/>
        <v>0</v>
      </c>
      <c r="AG21" s="74">
        <f t="shared" si="12"/>
        <v>0</v>
      </c>
      <c r="AH21" s="74">
        <f t="shared" si="12"/>
        <v>0</v>
      </c>
      <c r="AI21" s="74">
        <f t="shared" si="12"/>
        <v>0</v>
      </c>
      <c r="AJ21" s="74">
        <f t="shared" si="12"/>
        <v>0</v>
      </c>
      <c r="AK21" s="74">
        <f t="shared" si="12"/>
        <v>0</v>
      </c>
      <c r="AL21" s="75">
        <f t="shared" si="12"/>
        <v>0</v>
      </c>
    </row>
    <row r="22" spans="1:38" ht="24.95" customHeight="1">
      <c r="A22" s="21"/>
      <c r="B22" s="6" t="s">
        <v>38</v>
      </c>
      <c r="C22" s="47">
        <v>888</v>
      </c>
      <c r="D22" s="47">
        <v>1783</v>
      </c>
      <c r="E22" s="47">
        <v>0</v>
      </c>
      <c r="F22" s="47">
        <f>SUM(C22:E22)</f>
        <v>2671</v>
      </c>
      <c r="G22" s="77">
        <v>4222</v>
      </c>
      <c r="H22" s="77">
        <v>2671</v>
      </c>
      <c r="I22" s="77">
        <v>2784296.9631129899</v>
      </c>
      <c r="J22" s="77">
        <v>109681.89385280001</v>
      </c>
      <c r="K22" s="77">
        <v>715328.82</v>
      </c>
      <c r="L22" s="77">
        <v>1351283.78</v>
      </c>
      <c r="M22" s="77">
        <v>0</v>
      </c>
      <c r="N22" s="60">
        <f>SUM(K22:M22)</f>
        <v>2066612.6</v>
      </c>
      <c r="O22" s="77">
        <v>109681.89385280001</v>
      </c>
      <c r="P22" s="77">
        <v>2228248.89</v>
      </c>
      <c r="Q22" s="77">
        <v>2199900.8099710988</v>
      </c>
      <c r="R22" s="77">
        <v>383349.58</v>
      </c>
      <c r="S22" s="77">
        <v>1269076.74</v>
      </c>
      <c r="T22" s="77">
        <v>8465</v>
      </c>
      <c r="U22" s="47">
        <f>SUM(R22:T22)</f>
        <v>1660891.32</v>
      </c>
      <c r="V22" s="77">
        <v>383349.58</v>
      </c>
      <c r="W22" s="77">
        <v>1269076.74</v>
      </c>
      <c r="X22" s="77">
        <v>8465</v>
      </c>
      <c r="Y22" s="47">
        <f>SUM(V22:X22)</f>
        <v>1660891.32</v>
      </c>
      <c r="Z22" s="77">
        <v>1616945.36</v>
      </c>
      <c r="AA22" s="78">
        <v>1616945.36</v>
      </c>
      <c r="AC22" s="76"/>
      <c r="AD22" s="77"/>
      <c r="AE22" s="77"/>
      <c r="AF22" s="77"/>
      <c r="AG22" s="77"/>
      <c r="AH22" s="77"/>
      <c r="AI22" s="77"/>
      <c r="AJ22" s="77"/>
      <c r="AK22" s="77"/>
      <c r="AL22" s="78"/>
    </row>
    <row r="23" spans="1:38" ht="24.95" customHeight="1" thickBot="1">
      <c r="A23" s="19"/>
      <c r="B23" s="27" t="s">
        <v>39</v>
      </c>
      <c r="C23" s="44">
        <v>0</v>
      </c>
      <c r="D23" s="44">
        <v>0</v>
      </c>
      <c r="E23" s="44">
        <v>0</v>
      </c>
      <c r="F23" s="44">
        <f>SUM(C23:E23)</f>
        <v>0</v>
      </c>
      <c r="G23" s="117">
        <v>0</v>
      </c>
      <c r="H23" s="117"/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41">
        <f>SUM(K23:M23)</f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44">
        <f>SUM(R23:T23)</f>
        <v>0</v>
      </c>
      <c r="V23" s="117">
        <v>0</v>
      </c>
      <c r="W23" s="117">
        <v>0</v>
      </c>
      <c r="X23" s="117">
        <v>0</v>
      </c>
      <c r="Y23" s="44">
        <f>SUM(V23:X23)</f>
        <v>0</v>
      </c>
      <c r="Z23" s="117">
        <v>0</v>
      </c>
      <c r="AA23" s="118">
        <v>0</v>
      </c>
      <c r="AC23" s="116"/>
      <c r="AD23" s="117"/>
      <c r="AE23" s="117"/>
      <c r="AF23" s="117"/>
      <c r="AG23" s="117"/>
      <c r="AH23" s="117"/>
      <c r="AI23" s="117"/>
      <c r="AJ23" s="117"/>
      <c r="AK23" s="117"/>
      <c r="AL23" s="118"/>
    </row>
    <row r="24" spans="1:38" ht="24.95" customHeight="1" thickBot="1">
      <c r="A24" s="13" t="s">
        <v>40</v>
      </c>
      <c r="B24" s="3" t="s">
        <v>41</v>
      </c>
      <c r="C24" s="55">
        <f t="shared" ref="C24:E24" si="13">SUM(C25:C27)</f>
        <v>4689</v>
      </c>
      <c r="D24" s="55">
        <f t="shared" si="13"/>
        <v>234406</v>
      </c>
      <c r="E24" s="55">
        <f t="shared" si="13"/>
        <v>0</v>
      </c>
      <c r="F24" s="55">
        <f>SUM(F25:F27)</f>
        <v>239095</v>
      </c>
      <c r="G24" s="55">
        <f t="shared" ref="G24:AA24" si="14">SUM(G25:G27)</f>
        <v>32147</v>
      </c>
      <c r="H24" s="55">
        <f t="shared" ref="H24" si="15">SUM(H25:H27)</f>
        <v>239055</v>
      </c>
      <c r="I24" s="55">
        <f t="shared" si="14"/>
        <v>1031644.3091349993</v>
      </c>
      <c r="J24" s="55">
        <f t="shared" si="14"/>
        <v>0</v>
      </c>
      <c r="K24" s="55">
        <f t="shared" si="14"/>
        <v>164244.33235294119</v>
      </c>
      <c r="L24" s="55">
        <f t="shared" si="14"/>
        <v>787431.60588235303</v>
      </c>
      <c r="M24" s="55">
        <f t="shared" si="14"/>
        <v>0</v>
      </c>
      <c r="N24" s="55">
        <f t="shared" ref="N24" si="16">SUM(N25:N27)</f>
        <v>951675.93823529419</v>
      </c>
      <c r="O24" s="55">
        <f t="shared" si="14"/>
        <v>0</v>
      </c>
      <c r="P24" s="55">
        <f t="shared" si="14"/>
        <v>992954.19636468543</v>
      </c>
      <c r="Q24" s="55">
        <f t="shared" si="14"/>
        <v>992954.19636468543</v>
      </c>
      <c r="R24" s="55">
        <f t="shared" si="14"/>
        <v>30843.107647058823</v>
      </c>
      <c r="S24" s="55">
        <f t="shared" si="14"/>
        <v>134883.93827205882</v>
      </c>
      <c r="T24" s="55">
        <f t="shared" si="14"/>
        <v>0</v>
      </c>
      <c r="U24" s="55">
        <f t="shared" ref="U24" si="17">SUM(U25:U27)</f>
        <v>165727.04591911763</v>
      </c>
      <c r="V24" s="55">
        <f t="shared" si="14"/>
        <v>30843.107647058823</v>
      </c>
      <c r="W24" s="55">
        <f t="shared" si="14"/>
        <v>134883.93827205882</v>
      </c>
      <c r="X24" s="55">
        <f t="shared" si="14"/>
        <v>0</v>
      </c>
      <c r="Y24" s="55">
        <f t="shared" ref="Y24" si="18">SUM(Y25:Y27)</f>
        <v>165727.04591911763</v>
      </c>
      <c r="Z24" s="55">
        <f t="shared" si="14"/>
        <v>167749.26886029411</v>
      </c>
      <c r="AA24" s="55">
        <f t="shared" si="14"/>
        <v>167749.26886029411</v>
      </c>
      <c r="AC24" s="97">
        <f t="shared" ref="AC24:AL24" si="19">SUM(AC25:AC27)</f>
        <v>0</v>
      </c>
      <c r="AD24" s="98">
        <f t="shared" si="19"/>
        <v>0</v>
      </c>
      <c r="AE24" s="98">
        <f t="shared" si="19"/>
        <v>0</v>
      </c>
      <c r="AF24" s="98">
        <f t="shared" si="19"/>
        <v>0</v>
      </c>
      <c r="AG24" s="98">
        <f t="shared" si="19"/>
        <v>0</v>
      </c>
      <c r="AH24" s="98">
        <f t="shared" si="19"/>
        <v>0</v>
      </c>
      <c r="AI24" s="98">
        <f t="shared" si="19"/>
        <v>0</v>
      </c>
      <c r="AJ24" s="98">
        <f t="shared" si="19"/>
        <v>0</v>
      </c>
      <c r="AK24" s="98">
        <f t="shared" si="19"/>
        <v>0</v>
      </c>
      <c r="AL24" s="99">
        <f t="shared" si="19"/>
        <v>0</v>
      </c>
    </row>
    <row r="25" spans="1:38" ht="24.95" customHeight="1">
      <c r="A25" s="17"/>
      <c r="B25" s="6" t="s">
        <v>42</v>
      </c>
      <c r="C25" s="47">
        <v>3788</v>
      </c>
      <c r="D25" s="47">
        <v>232673</v>
      </c>
      <c r="E25" s="47">
        <v>0</v>
      </c>
      <c r="F25" s="47">
        <f>SUM(C25:E25)</f>
        <v>236461</v>
      </c>
      <c r="G25" s="77">
        <v>27994</v>
      </c>
      <c r="H25" s="77">
        <v>236461</v>
      </c>
      <c r="I25" s="77">
        <v>676387.59</v>
      </c>
      <c r="J25" s="77">
        <v>0</v>
      </c>
      <c r="K25" s="77">
        <v>40393.882352941182</v>
      </c>
      <c r="L25" s="77">
        <v>635993.70588235301</v>
      </c>
      <c r="M25" s="77">
        <v>0</v>
      </c>
      <c r="N25" s="60">
        <f>SUM(K25:M25)</f>
        <v>676387.58823529421</v>
      </c>
      <c r="O25" s="77">
        <v>0</v>
      </c>
      <c r="P25" s="77">
        <v>690583.09636468545</v>
      </c>
      <c r="Q25" s="77">
        <v>690583.09636468545</v>
      </c>
      <c r="R25" s="77">
        <v>1698.8576470588237</v>
      </c>
      <c r="S25" s="77">
        <v>44962.008272058825</v>
      </c>
      <c r="T25" s="77">
        <v>0</v>
      </c>
      <c r="U25" s="47">
        <f>SUM(R25:T25)</f>
        <v>46660.865919117648</v>
      </c>
      <c r="V25" s="77">
        <v>1698.8576470588237</v>
      </c>
      <c r="W25" s="77">
        <v>44962.008272058825</v>
      </c>
      <c r="X25" s="77">
        <v>0</v>
      </c>
      <c r="Y25" s="47">
        <f>SUM(V25:X25)</f>
        <v>46660.865919117648</v>
      </c>
      <c r="Z25" s="77">
        <v>45063.088860294112</v>
      </c>
      <c r="AA25" s="78">
        <v>45063.088860294112</v>
      </c>
      <c r="AC25" s="76"/>
      <c r="AD25" s="77"/>
      <c r="AE25" s="77"/>
      <c r="AF25" s="77"/>
      <c r="AG25" s="77"/>
      <c r="AH25" s="77"/>
      <c r="AI25" s="77"/>
      <c r="AJ25" s="77"/>
      <c r="AK25" s="77"/>
      <c r="AL25" s="78"/>
    </row>
    <row r="26" spans="1:38" ht="24.95" customHeight="1">
      <c r="A26" s="18"/>
      <c r="B26" s="7" t="s">
        <v>3</v>
      </c>
      <c r="C26" s="45">
        <v>861</v>
      </c>
      <c r="D26" s="45">
        <v>1733</v>
      </c>
      <c r="E26" s="45">
        <v>0</v>
      </c>
      <c r="F26" s="45">
        <f>SUM(C26:E26)</f>
        <v>2594</v>
      </c>
      <c r="G26" s="111">
        <v>4145</v>
      </c>
      <c r="H26" s="111">
        <v>2594</v>
      </c>
      <c r="I26" s="111">
        <v>337327.54913499928</v>
      </c>
      <c r="J26" s="111">
        <v>0</v>
      </c>
      <c r="K26" s="111">
        <v>105921.29</v>
      </c>
      <c r="L26" s="111">
        <v>151437.9</v>
      </c>
      <c r="M26" s="111">
        <v>0</v>
      </c>
      <c r="N26" s="42">
        <f>SUM(K26:M26)</f>
        <v>257359.19</v>
      </c>
      <c r="O26" s="111">
        <v>0</v>
      </c>
      <c r="P26" s="111">
        <v>275778.8</v>
      </c>
      <c r="Q26" s="111">
        <v>275778.8</v>
      </c>
      <c r="R26" s="111">
        <v>29144.25</v>
      </c>
      <c r="S26" s="111">
        <v>89921.93</v>
      </c>
      <c r="T26" s="111">
        <v>0</v>
      </c>
      <c r="U26" s="45">
        <f>SUM(R26:T26)</f>
        <v>119066.18</v>
      </c>
      <c r="V26" s="111">
        <v>29144.25</v>
      </c>
      <c r="W26" s="111">
        <v>89921.93</v>
      </c>
      <c r="X26" s="111">
        <v>0</v>
      </c>
      <c r="Y26" s="45">
        <f>SUM(V26:X26)</f>
        <v>119066.18</v>
      </c>
      <c r="Z26" s="111">
        <v>122686.18</v>
      </c>
      <c r="AA26" s="112">
        <v>122686.18</v>
      </c>
      <c r="AC26" s="110"/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ht="24.95" customHeight="1" thickBot="1">
      <c r="A27" s="20"/>
      <c r="B27" s="27" t="s">
        <v>43</v>
      </c>
      <c r="C27" s="56">
        <v>40</v>
      </c>
      <c r="D27" s="56">
        <v>0</v>
      </c>
      <c r="E27" s="56">
        <v>0</v>
      </c>
      <c r="F27" s="56">
        <f>SUM(C27:E27)</f>
        <v>40</v>
      </c>
      <c r="G27" s="103">
        <v>8</v>
      </c>
      <c r="H27" s="33"/>
      <c r="I27" s="103">
        <v>17929.169999999998</v>
      </c>
      <c r="J27" s="103">
        <v>0</v>
      </c>
      <c r="K27" s="103">
        <v>17929.16</v>
      </c>
      <c r="L27" s="103">
        <v>0</v>
      </c>
      <c r="M27" s="103">
        <v>0</v>
      </c>
      <c r="N27" s="67">
        <f>SUM(K27:M27)</f>
        <v>17929.16</v>
      </c>
      <c r="O27" s="103">
        <v>0</v>
      </c>
      <c r="P27" s="103">
        <v>26592.300000000003</v>
      </c>
      <c r="Q27" s="103">
        <v>26592.300000000003</v>
      </c>
      <c r="R27" s="103">
        <v>0</v>
      </c>
      <c r="S27" s="103">
        <v>0</v>
      </c>
      <c r="T27" s="103">
        <v>0</v>
      </c>
      <c r="U27" s="56">
        <f>SUM(R27:T27)</f>
        <v>0</v>
      </c>
      <c r="V27" s="103">
        <v>0</v>
      </c>
      <c r="W27" s="103">
        <v>0</v>
      </c>
      <c r="X27" s="103">
        <v>0</v>
      </c>
      <c r="Y27" s="56">
        <f>SUM(V27:X27)</f>
        <v>0</v>
      </c>
      <c r="Z27" s="103">
        <v>0</v>
      </c>
      <c r="AA27" s="104">
        <v>0</v>
      </c>
      <c r="AC27" s="108"/>
      <c r="AD27" s="103"/>
      <c r="AE27" s="103"/>
      <c r="AF27" s="103"/>
      <c r="AG27" s="103"/>
      <c r="AH27" s="103"/>
      <c r="AI27" s="103"/>
      <c r="AJ27" s="103"/>
      <c r="AK27" s="103"/>
      <c r="AL27" s="104"/>
    </row>
    <row r="28" spans="1:38" ht="24.95" customHeight="1" thickBot="1">
      <c r="A28" s="13" t="s">
        <v>44</v>
      </c>
      <c r="B28" s="3" t="s">
        <v>4</v>
      </c>
      <c r="C28" s="54">
        <v>0</v>
      </c>
      <c r="D28" s="54">
        <v>0</v>
      </c>
      <c r="E28" s="54">
        <v>0</v>
      </c>
      <c r="F28" s="54">
        <f>SUM(C28:E28)</f>
        <v>0</v>
      </c>
      <c r="G28" s="95">
        <v>0</v>
      </c>
      <c r="H28" s="36"/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66">
        <f>SUM(K28:M28)</f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54">
        <f>SUM(R28:T28)</f>
        <v>0</v>
      </c>
      <c r="V28" s="95">
        <v>0</v>
      </c>
      <c r="W28" s="95">
        <v>0</v>
      </c>
      <c r="X28" s="95">
        <v>0</v>
      </c>
      <c r="Y28" s="54">
        <f>SUM(V28:X28)</f>
        <v>0</v>
      </c>
      <c r="Z28" s="95">
        <v>0</v>
      </c>
      <c r="AA28" s="96">
        <v>0</v>
      </c>
      <c r="AC28" s="94"/>
      <c r="AD28" s="95"/>
      <c r="AE28" s="95"/>
      <c r="AF28" s="95"/>
      <c r="AG28" s="95"/>
      <c r="AH28" s="95"/>
      <c r="AI28" s="95"/>
      <c r="AJ28" s="95"/>
      <c r="AK28" s="95"/>
      <c r="AL28" s="96"/>
    </row>
    <row r="29" spans="1:38" ht="24.95" customHeight="1" thickBot="1">
      <c r="A29" s="22" t="s">
        <v>45</v>
      </c>
      <c r="B29" s="28" t="s">
        <v>12</v>
      </c>
      <c r="C29" s="57"/>
      <c r="D29" s="57">
        <v>0</v>
      </c>
      <c r="E29" s="57">
        <v>0</v>
      </c>
      <c r="F29" s="57">
        <f>SUM(C29:E29)</f>
        <v>0</v>
      </c>
      <c r="G29" s="14">
        <v>2</v>
      </c>
      <c r="H29" s="37">
        <v>0</v>
      </c>
      <c r="I29" s="14">
        <v>0</v>
      </c>
      <c r="J29" s="14">
        <v>0</v>
      </c>
      <c r="K29" s="14">
        <v>-2307.7399999999998</v>
      </c>
      <c r="L29" s="14">
        <v>0</v>
      </c>
      <c r="M29" s="14">
        <v>0</v>
      </c>
      <c r="N29" s="68">
        <f>SUM(K29:M29)</f>
        <v>-2307.7399999999998</v>
      </c>
      <c r="O29" s="14">
        <v>-2307.7407499999999</v>
      </c>
      <c r="P29" s="14">
        <v>12558.600000000002</v>
      </c>
      <c r="Q29" s="14">
        <v>8.0120655729842838E-3</v>
      </c>
      <c r="R29" s="14">
        <v>0</v>
      </c>
      <c r="S29" s="14">
        <v>0</v>
      </c>
      <c r="T29" s="14">
        <v>0</v>
      </c>
      <c r="U29" s="57">
        <f>SUM(R29:T29)</f>
        <v>0</v>
      </c>
      <c r="V29" s="14">
        <v>0</v>
      </c>
      <c r="W29" s="14">
        <v>0</v>
      </c>
      <c r="X29" s="14">
        <v>0</v>
      </c>
      <c r="Y29" s="57">
        <f>SUM(V29:X29)</f>
        <v>0</v>
      </c>
      <c r="Z29" s="14">
        <v>0</v>
      </c>
      <c r="AA29" s="23">
        <v>0</v>
      </c>
      <c r="AC29" s="39"/>
      <c r="AD29" s="14"/>
      <c r="AE29" s="14"/>
      <c r="AF29" s="14"/>
      <c r="AG29" s="14"/>
      <c r="AH29" s="14"/>
      <c r="AI29" s="14"/>
      <c r="AJ29" s="14"/>
      <c r="AK29" s="14"/>
      <c r="AL29" s="23"/>
    </row>
    <row r="30" spans="1:38" ht="39" thickBot="1">
      <c r="A30" s="13" t="s">
        <v>46</v>
      </c>
      <c r="B30" s="28" t="s">
        <v>47</v>
      </c>
      <c r="C30" s="55">
        <f t="shared" ref="C30:E30" si="20">SUM(C31:C32)</f>
        <v>0</v>
      </c>
      <c r="D30" s="55">
        <f t="shared" si="20"/>
        <v>0</v>
      </c>
      <c r="E30" s="55">
        <f t="shared" si="20"/>
        <v>0</v>
      </c>
      <c r="F30" s="55">
        <f>SUM(F31:F32)</f>
        <v>0</v>
      </c>
      <c r="G30" s="55">
        <f t="shared" ref="G30:AA30" si="21">SUM(G31:G32)</f>
        <v>2</v>
      </c>
      <c r="H30" s="32"/>
      <c r="I30" s="55">
        <f t="shared" si="21"/>
        <v>0</v>
      </c>
      <c r="J30" s="55">
        <f t="shared" si="21"/>
        <v>0</v>
      </c>
      <c r="K30" s="55">
        <f t="shared" si="21"/>
        <v>0</v>
      </c>
      <c r="L30" s="55">
        <f t="shared" si="21"/>
        <v>0</v>
      </c>
      <c r="M30" s="55">
        <f t="shared" si="21"/>
        <v>0</v>
      </c>
      <c r="N30" s="55">
        <f t="shared" ref="N30" si="22">SUM(N31:N32)</f>
        <v>0</v>
      </c>
      <c r="O30" s="55">
        <f t="shared" si="21"/>
        <v>0</v>
      </c>
      <c r="P30" s="55">
        <f t="shared" si="21"/>
        <v>5813.0652399999999</v>
      </c>
      <c r="Q30" s="55">
        <f t="shared" si="21"/>
        <v>5.1307103813087451E-3</v>
      </c>
      <c r="R30" s="55">
        <f t="shared" si="21"/>
        <v>0</v>
      </c>
      <c r="S30" s="55">
        <f t="shared" si="21"/>
        <v>0</v>
      </c>
      <c r="T30" s="55">
        <f t="shared" si="21"/>
        <v>0</v>
      </c>
      <c r="U30" s="55">
        <f t="shared" ref="U30" si="23">SUM(U31:U32)</f>
        <v>0</v>
      </c>
      <c r="V30" s="55">
        <f t="shared" si="21"/>
        <v>0</v>
      </c>
      <c r="W30" s="55">
        <f t="shared" si="21"/>
        <v>0</v>
      </c>
      <c r="X30" s="55">
        <f t="shared" si="21"/>
        <v>0</v>
      </c>
      <c r="Y30" s="55">
        <f t="shared" ref="Y30" si="24">SUM(Y31:Y32)</f>
        <v>0</v>
      </c>
      <c r="Z30" s="55">
        <f t="shared" si="21"/>
        <v>0</v>
      </c>
      <c r="AA30" s="55">
        <f t="shared" si="21"/>
        <v>0</v>
      </c>
      <c r="AC30" s="97">
        <f t="shared" ref="AC30:AL30" si="25">SUM(AC31:AC32)</f>
        <v>0</v>
      </c>
      <c r="AD30" s="98">
        <f t="shared" si="25"/>
        <v>0</v>
      </c>
      <c r="AE30" s="98">
        <f t="shared" si="25"/>
        <v>0</v>
      </c>
      <c r="AF30" s="98">
        <f t="shared" si="25"/>
        <v>0</v>
      </c>
      <c r="AG30" s="98">
        <f t="shared" si="25"/>
        <v>0</v>
      </c>
      <c r="AH30" s="98">
        <f t="shared" si="25"/>
        <v>0</v>
      </c>
      <c r="AI30" s="98">
        <f t="shared" si="25"/>
        <v>0</v>
      </c>
      <c r="AJ30" s="98">
        <f t="shared" si="25"/>
        <v>0</v>
      </c>
      <c r="AK30" s="98">
        <f t="shared" si="25"/>
        <v>0</v>
      </c>
      <c r="AL30" s="99">
        <f t="shared" si="25"/>
        <v>0</v>
      </c>
    </row>
    <row r="31" spans="1:38" ht="30">
      <c r="A31" s="21"/>
      <c r="B31" s="6" t="s">
        <v>48</v>
      </c>
      <c r="C31" s="46">
        <v>0</v>
      </c>
      <c r="D31" s="46">
        <v>0</v>
      </c>
      <c r="E31" s="46">
        <v>0</v>
      </c>
      <c r="F31" s="46">
        <f>SUM(C31:E31)</f>
        <v>0</v>
      </c>
      <c r="G31" s="114">
        <v>0</v>
      </c>
      <c r="H31" s="31"/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43">
        <f>SUM(K31:M31)</f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  <c r="T31" s="114">
        <v>0</v>
      </c>
      <c r="U31" s="46">
        <f>SUM(R31:T31)</f>
        <v>0</v>
      </c>
      <c r="V31" s="114">
        <v>0</v>
      </c>
      <c r="W31" s="114">
        <v>0</v>
      </c>
      <c r="X31" s="114">
        <v>0</v>
      </c>
      <c r="Y31" s="46">
        <f>SUM(V31:X31)</f>
        <v>0</v>
      </c>
      <c r="Z31" s="114">
        <v>0</v>
      </c>
      <c r="AA31" s="115">
        <v>0</v>
      </c>
      <c r="AC31" s="113"/>
      <c r="AD31" s="114"/>
      <c r="AE31" s="114"/>
      <c r="AF31" s="114"/>
      <c r="AG31" s="114"/>
      <c r="AH31" s="114"/>
      <c r="AI31" s="114"/>
      <c r="AJ31" s="114"/>
      <c r="AK31" s="114"/>
      <c r="AL31" s="115"/>
    </row>
    <row r="32" spans="1:38" ht="45.75" thickBot="1">
      <c r="A32" s="19"/>
      <c r="B32" s="27" t="s">
        <v>49</v>
      </c>
      <c r="C32" s="44">
        <v>0</v>
      </c>
      <c r="D32" s="44">
        <v>0</v>
      </c>
      <c r="E32" s="44">
        <v>0</v>
      </c>
      <c r="F32" s="44">
        <f>SUM(C32:E32)</f>
        <v>0</v>
      </c>
      <c r="G32" s="117">
        <v>2</v>
      </c>
      <c r="H32" s="109"/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41">
        <f>SUM(K32:M32)</f>
        <v>0</v>
      </c>
      <c r="O32" s="117">
        <v>0</v>
      </c>
      <c r="P32" s="117">
        <v>5813.0652399999999</v>
      </c>
      <c r="Q32" s="117">
        <v>5.1307103813087451E-3</v>
      </c>
      <c r="R32" s="117">
        <v>0</v>
      </c>
      <c r="S32" s="117">
        <v>0</v>
      </c>
      <c r="T32" s="117">
        <v>0</v>
      </c>
      <c r="U32" s="44">
        <f>SUM(R32:T32)</f>
        <v>0</v>
      </c>
      <c r="V32" s="117">
        <v>0</v>
      </c>
      <c r="W32" s="117">
        <v>0</v>
      </c>
      <c r="X32" s="117">
        <v>0</v>
      </c>
      <c r="Y32" s="44">
        <f>SUM(V32:X32)</f>
        <v>0</v>
      </c>
      <c r="Z32" s="117">
        <v>0</v>
      </c>
      <c r="AA32" s="118">
        <v>0</v>
      </c>
      <c r="AC32" s="116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ht="26.25" thickBot="1">
      <c r="A33" s="13" t="s">
        <v>50</v>
      </c>
      <c r="B33" s="3" t="s">
        <v>13</v>
      </c>
      <c r="C33" s="54">
        <v>0</v>
      </c>
      <c r="D33" s="54">
        <v>0</v>
      </c>
      <c r="E33" s="54">
        <v>0</v>
      </c>
      <c r="F33" s="54">
        <f>SUM(C33:E33)</f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66">
        <f>SUM(K33:M33)</f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54">
        <f>SUM(R33:T33)</f>
        <v>0</v>
      </c>
      <c r="V33" s="95">
        <v>0</v>
      </c>
      <c r="W33" s="95">
        <v>0</v>
      </c>
      <c r="X33" s="95">
        <v>0</v>
      </c>
      <c r="Y33" s="54">
        <f>SUM(V33:X33)</f>
        <v>0</v>
      </c>
      <c r="Z33" s="95">
        <v>0</v>
      </c>
      <c r="AA33" s="96">
        <v>0</v>
      </c>
      <c r="AC33" s="94"/>
      <c r="AD33" s="95"/>
      <c r="AE33" s="95"/>
      <c r="AF33" s="95"/>
      <c r="AG33" s="95"/>
      <c r="AH33" s="95"/>
      <c r="AI33" s="95"/>
      <c r="AJ33" s="95"/>
      <c r="AK33" s="95"/>
      <c r="AL33" s="96"/>
    </row>
    <row r="34" spans="1:38" ht="39" thickBot="1">
      <c r="A34" s="13" t="s">
        <v>51</v>
      </c>
      <c r="B34" s="3" t="s">
        <v>14</v>
      </c>
      <c r="C34" s="55">
        <f t="shared" ref="C34:E34" si="26">SUM(C35:C36)</f>
        <v>0</v>
      </c>
      <c r="D34" s="55">
        <f t="shared" si="26"/>
        <v>0</v>
      </c>
      <c r="E34" s="55">
        <f t="shared" si="26"/>
        <v>0</v>
      </c>
      <c r="F34" s="55">
        <f>SUM(F35:F36)</f>
        <v>0</v>
      </c>
      <c r="G34" s="55">
        <f t="shared" ref="G34:AA34" si="27">SUM(G35:G36)</f>
        <v>0</v>
      </c>
      <c r="H34" s="33"/>
      <c r="I34" s="55">
        <f t="shared" si="27"/>
        <v>0</v>
      </c>
      <c r="J34" s="55">
        <f t="shared" si="27"/>
        <v>0</v>
      </c>
      <c r="K34" s="55">
        <f t="shared" si="27"/>
        <v>0</v>
      </c>
      <c r="L34" s="55">
        <f t="shared" si="27"/>
        <v>0</v>
      </c>
      <c r="M34" s="55">
        <f t="shared" si="27"/>
        <v>0</v>
      </c>
      <c r="N34" s="55">
        <f t="shared" ref="N34" si="28">SUM(N35:N36)</f>
        <v>0</v>
      </c>
      <c r="O34" s="55">
        <f t="shared" si="27"/>
        <v>0</v>
      </c>
      <c r="P34" s="55">
        <f t="shared" si="27"/>
        <v>0</v>
      </c>
      <c r="Q34" s="55">
        <f t="shared" si="27"/>
        <v>0</v>
      </c>
      <c r="R34" s="55">
        <f t="shared" si="27"/>
        <v>0</v>
      </c>
      <c r="S34" s="55">
        <f t="shared" si="27"/>
        <v>0</v>
      </c>
      <c r="T34" s="55">
        <f t="shared" si="27"/>
        <v>0</v>
      </c>
      <c r="U34" s="55">
        <f t="shared" ref="U34" si="29">SUM(U35:U36)</f>
        <v>0</v>
      </c>
      <c r="V34" s="55">
        <f t="shared" si="27"/>
        <v>0</v>
      </c>
      <c r="W34" s="55">
        <f t="shared" si="27"/>
        <v>0</v>
      </c>
      <c r="X34" s="55">
        <f t="shared" si="27"/>
        <v>0</v>
      </c>
      <c r="Y34" s="55">
        <f t="shared" ref="Y34" si="30">SUM(Y35:Y36)</f>
        <v>0</v>
      </c>
      <c r="Z34" s="55">
        <f t="shared" si="27"/>
        <v>0</v>
      </c>
      <c r="AA34" s="55">
        <f t="shared" si="27"/>
        <v>0</v>
      </c>
      <c r="AC34" s="97">
        <f t="shared" ref="AC34:AL34" si="31">SUM(AC35:AC36)</f>
        <v>0</v>
      </c>
      <c r="AD34" s="98">
        <f t="shared" si="31"/>
        <v>0</v>
      </c>
      <c r="AE34" s="98">
        <f t="shared" si="31"/>
        <v>0</v>
      </c>
      <c r="AF34" s="98">
        <f t="shared" si="31"/>
        <v>0</v>
      </c>
      <c r="AG34" s="98">
        <f t="shared" si="31"/>
        <v>0</v>
      </c>
      <c r="AH34" s="98">
        <f t="shared" si="31"/>
        <v>0</v>
      </c>
      <c r="AI34" s="98">
        <f t="shared" si="31"/>
        <v>0</v>
      </c>
      <c r="AJ34" s="98">
        <f t="shared" si="31"/>
        <v>0</v>
      </c>
      <c r="AK34" s="98">
        <f t="shared" si="31"/>
        <v>0</v>
      </c>
      <c r="AL34" s="99">
        <f t="shared" si="31"/>
        <v>0</v>
      </c>
    </row>
    <row r="35" spans="1:38" ht="30">
      <c r="A35" s="21"/>
      <c r="B35" s="8" t="s">
        <v>52</v>
      </c>
      <c r="C35" s="52">
        <v>0</v>
      </c>
      <c r="D35" s="52">
        <v>0</v>
      </c>
      <c r="E35" s="52">
        <v>0</v>
      </c>
      <c r="F35" s="52">
        <f>SUM(C35:E35)</f>
        <v>0</v>
      </c>
      <c r="G35" s="89">
        <v>0</v>
      </c>
      <c r="H35" s="34"/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64">
        <f>SUM(K35:M35)</f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52">
        <f>SUM(R35:T35)</f>
        <v>0</v>
      </c>
      <c r="V35" s="89">
        <v>0</v>
      </c>
      <c r="W35" s="89">
        <v>0</v>
      </c>
      <c r="X35" s="89">
        <v>0</v>
      </c>
      <c r="Y35" s="52">
        <f>SUM(V35:X35)</f>
        <v>0</v>
      </c>
      <c r="Z35" s="89">
        <v>0</v>
      </c>
      <c r="AA35" s="90">
        <v>0</v>
      </c>
      <c r="AC35" s="88"/>
      <c r="AD35" s="89"/>
      <c r="AE35" s="89"/>
      <c r="AF35" s="89"/>
      <c r="AG35" s="89"/>
      <c r="AH35" s="89"/>
      <c r="AI35" s="89"/>
      <c r="AJ35" s="89"/>
      <c r="AK35" s="89"/>
      <c r="AL35" s="90"/>
    </row>
    <row r="36" spans="1:38" ht="45.75" thickBot="1">
      <c r="A36" s="19"/>
      <c r="B36" s="27" t="s">
        <v>53</v>
      </c>
      <c r="C36" s="44">
        <v>0</v>
      </c>
      <c r="D36" s="44">
        <v>0</v>
      </c>
      <c r="E36" s="44">
        <v>0</v>
      </c>
      <c r="F36" s="44">
        <f>SUM(C36:E36)</f>
        <v>0</v>
      </c>
      <c r="G36" s="117">
        <v>0</v>
      </c>
      <c r="H36" s="38"/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41">
        <f>SUM(K36:M36)</f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44">
        <f>SUM(R36:T36)</f>
        <v>0</v>
      </c>
      <c r="V36" s="117">
        <v>0</v>
      </c>
      <c r="W36" s="117">
        <v>0</v>
      </c>
      <c r="X36" s="117">
        <v>0</v>
      </c>
      <c r="Y36" s="44">
        <f>SUM(V36:X36)</f>
        <v>0</v>
      </c>
      <c r="Z36" s="117">
        <v>0</v>
      </c>
      <c r="AA36" s="118">
        <v>0</v>
      </c>
      <c r="AC36" s="116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ht="15.75" thickBot="1">
      <c r="A37" s="13" t="s">
        <v>54</v>
      </c>
      <c r="B37" s="3" t="s">
        <v>5</v>
      </c>
      <c r="C37" s="58">
        <v>248</v>
      </c>
      <c r="D37" s="58">
        <v>1</v>
      </c>
      <c r="E37" s="58">
        <v>0</v>
      </c>
      <c r="F37" s="58">
        <f>SUM(C37:E37)</f>
        <v>249</v>
      </c>
      <c r="G37" s="101">
        <v>72</v>
      </c>
      <c r="H37" s="35"/>
      <c r="I37" s="101">
        <v>110707.13</v>
      </c>
      <c r="J37" s="101">
        <v>46517.949439999997</v>
      </c>
      <c r="K37" s="101">
        <v>110546.65</v>
      </c>
      <c r="L37" s="101">
        <v>160.47999999999999</v>
      </c>
      <c r="M37" s="101">
        <v>0</v>
      </c>
      <c r="N37" s="69">
        <f>SUM(K37:M37)</f>
        <v>110707.12999999999</v>
      </c>
      <c r="O37" s="101">
        <v>46517.949439999997</v>
      </c>
      <c r="P37" s="101">
        <v>369088.16</v>
      </c>
      <c r="Q37" s="101">
        <v>238927.12881607036</v>
      </c>
      <c r="R37" s="101">
        <v>10392.23</v>
      </c>
      <c r="S37" s="101">
        <v>0</v>
      </c>
      <c r="T37" s="101">
        <v>0</v>
      </c>
      <c r="U37" s="58">
        <f>SUM(R37:T37)</f>
        <v>10392.23</v>
      </c>
      <c r="V37" s="101">
        <v>10392.23</v>
      </c>
      <c r="W37" s="101">
        <v>0</v>
      </c>
      <c r="X37" s="101">
        <v>0</v>
      </c>
      <c r="Y37" s="58">
        <f>SUM(V37:X37)</f>
        <v>10392.23</v>
      </c>
      <c r="Z37" s="101">
        <v>14392.23</v>
      </c>
      <c r="AA37" s="102">
        <v>14392.23</v>
      </c>
      <c r="AC37" s="100"/>
      <c r="AD37" s="101"/>
      <c r="AE37" s="101"/>
      <c r="AF37" s="101"/>
      <c r="AG37" s="101"/>
      <c r="AH37" s="101"/>
      <c r="AI37" s="101"/>
      <c r="AJ37" s="101"/>
      <c r="AK37" s="101"/>
      <c r="AL37" s="102"/>
    </row>
    <row r="38" spans="1:38" ht="26.25" thickBot="1">
      <c r="A38" s="13" t="s">
        <v>55</v>
      </c>
      <c r="B38" s="3" t="s">
        <v>56</v>
      </c>
      <c r="C38" s="54">
        <v>1025</v>
      </c>
      <c r="D38" s="54">
        <v>2810</v>
      </c>
      <c r="E38" s="54">
        <v>0</v>
      </c>
      <c r="F38" s="54">
        <f>SUM(C38:E38)</f>
        <v>3835</v>
      </c>
      <c r="G38" s="95">
        <v>5658</v>
      </c>
      <c r="H38" s="36"/>
      <c r="I38" s="95">
        <v>1890157.1592770074</v>
      </c>
      <c r="J38" s="95">
        <v>785138.69625549798</v>
      </c>
      <c r="K38" s="95">
        <v>915339</v>
      </c>
      <c r="L38" s="95">
        <v>823542.24</v>
      </c>
      <c r="M38" s="95">
        <v>0</v>
      </c>
      <c r="N38" s="66">
        <f>SUM(K38:M38)</f>
        <v>1738881.24</v>
      </c>
      <c r="O38" s="95">
        <v>785138.69625549798</v>
      </c>
      <c r="P38" s="95">
        <v>1434083.52</v>
      </c>
      <c r="Q38" s="95">
        <v>993475.62364182016</v>
      </c>
      <c r="R38" s="95">
        <v>0</v>
      </c>
      <c r="S38" s="95">
        <v>439513.21</v>
      </c>
      <c r="T38" s="95">
        <v>0</v>
      </c>
      <c r="U38" s="54">
        <f>SUM(R38:T38)</f>
        <v>439513.21</v>
      </c>
      <c r="V38" s="95">
        <v>0</v>
      </c>
      <c r="W38" s="95">
        <v>92165.033999999927</v>
      </c>
      <c r="X38" s="95">
        <v>0</v>
      </c>
      <c r="Y38" s="54">
        <f>SUM(V38:X38)</f>
        <v>92165.033999999927</v>
      </c>
      <c r="Z38" s="95">
        <v>-59316.809999999765</v>
      </c>
      <c r="AA38" s="96">
        <v>38630.117999999959</v>
      </c>
      <c r="AC38" s="94"/>
      <c r="AD38" s="95"/>
      <c r="AE38" s="95"/>
      <c r="AF38" s="95"/>
      <c r="AG38" s="95"/>
      <c r="AH38" s="95"/>
      <c r="AI38" s="95"/>
      <c r="AJ38" s="95"/>
      <c r="AK38" s="95"/>
      <c r="AL38" s="96"/>
    </row>
    <row r="39" spans="1:38" ht="15.75" thickBot="1">
      <c r="A39" s="13" t="s">
        <v>57</v>
      </c>
      <c r="B39" s="3" t="s">
        <v>6</v>
      </c>
      <c r="C39" s="54">
        <v>889</v>
      </c>
      <c r="D39" s="54">
        <v>1736</v>
      </c>
      <c r="E39" s="54">
        <v>0</v>
      </c>
      <c r="F39" s="54">
        <f>SUM(C39:E39)</f>
        <v>2625</v>
      </c>
      <c r="G39" s="95">
        <v>4173</v>
      </c>
      <c r="H39" s="36"/>
      <c r="I39" s="95">
        <v>30257.462799999812</v>
      </c>
      <c r="J39" s="95">
        <v>0</v>
      </c>
      <c r="K39" s="95">
        <v>11113.96</v>
      </c>
      <c r="L39" s="95">
        <v>12155.53</v>
      </c>
      <c r="M39" s="95">
        <v>0</v>
      </c>
      <c r="N39" s="66">
        <f>SUM(K39:M39)</f>
        <v>23269.489999999998</v>
      </c>
      <c r="O39" s="95">
        <v>0</v>
      </c>
      <c r="P39" s="95">
        <v>28937.899999999998</v>
      </c>
      <c r="Q39" s="95">
        <v>28937.899999999998</v>
      </c>
      <c r="R39" s="95">
        <v>10861</v>
      </c>
      <c r="S39" s="95">
        <v>26467.93</v>
      </c>
      <c r="T39" s="95">
        <v>0</v>
      </c>
      <c r="U39" s="54">
        <f>SUM(R39:T39)</f>
        <v>37328.93</v>
      </c>
      <c r="V39" s="95">
        <v>10861</v>
      </c>
      <c r="W39" s="95">
        <v>26467.93</v>
      </c>
      <c r="X39" s="95">
        <v>0</v>
      </c>
      <c r="Y39" s="54">
        <f>SUM(V39:X39)</f>
        <v>37328.93</v>
      </c>
      <c r="Z39" s="95">
        <v>41298.93</v>
      </c>
      <c r="AA39" s="96">
        <v>41298.93</v>
      </c>
      <c r="AC39" s="94"/>
      <c r="AD39" s="95"/>
      <c r="AE39" s="95"/>
      <c r="AF39" s="95"/>
      <c r="AG39" s="95"/>
      <c r="AH39" s="95"/>
      <c r="AI39" s="95"/>
      <c r="AJ39" s="95"/>
      <c r="AK39" s="95"/>
      <c r="AL39" s="96"/>
    </row>
    <row r="40" spans="1:38" ht="15.75" thickBot="1">
      <c r="A40" s="13" t="s">
        <v>58</v>
      </c>
      <c r="B40" s="3" t="s">
        <v>7</v>
      </c>
      <c r="C40" s="55">
        <f t="shared" ref="C40:E40" si="32">SUM(C41:C43)</f>
        <v>2897</v>
      </c>
      <c r="D40" s="55">
        <f t="shared" si="32"/>
        <v>9</v>
      </c>
      <c r="E40" s="55">
        <f t="shared" si="32"/>
        <v>0</v>
      </c>
      <c r="F40" s="55">
        <f>SUM(F41:F43)</f>
        <v>2906</v>
      </c>
      <c r="G40" s="55">
        <f t="shared" ref="G40:AA40" si="33">SUM(G41:G43)</f>
        <v>1176</v>
      </c>
      <c r="H40" s="36"/>
      <c r="I40" s="55">
        <f t="shared" si="33"/>
        <v>1802548.9794999997</v>
      </c>
      <c r="J40" s="55">
        <f t="shared" si="33"/>
        <v>1109592.9591069729</v>
      </c>
      <c r="K40" s="55">
        <f t="shared" si="33"/>
        <v>1696348.42</v>
      </c>
      <c r="L40" s="55">
        <f t="shared" si="33"/>
        <v>900</v>
      </c>
      <c r="M40" s="55">
        <f t="shared" si="33"/>
        <v>0</v>
      </c>
      <c r="N40" s="55">
        <f t="shared" ref="N40" si="34">SUM(N41:N43)</f>
        <v>1697248.42</v>
      </c>
      <c r="O40" s="55">
        <f t="shared" si="33"/>
        <v>1109592.9591069729</v>
      </c>
      <c r="P40" s="55">
        <f t="shared" si="33"/>
        <v>1757128.8299999998</v>
      </c>
      <c r="Q40" s="55">
        <f t="shared" si="33"/>
        <v>741705.46338848409</v>
      </c>
      <c r="R40" s="55">
        <f t="shared" si="33"/>
        <v>1840201.03</v>
      </c>
      <c r="S40" s="55">
        <f t="shared" si="33"/>
        <v>0</v>
      </c>
      <c r="T40" s="55">
        <f t="shared" si="33"/>
        <v>0</v>
      </c>
      <c r="U40" s="55">
        <f t="shared" ref="U40" si="35">SUM(U41:U43)</f>
        <v>1840201.03</v>
      </c>
      <c r="V40" s="55">
        <f t="shared" si="33"/>
        <v>341243.3899999999</v>
      </c>
      <c r="W40" s="55">
        <f t="shared" si="33"/>
        <v>0</v>
      </c>
      <c r="X40" s="55">
        <f t="shared" si="33"/>
        <v>0</v>
      </c>
      <c r="Y40" s="55">
        <f t="shared" ref="Y40" si="36">SUM(Y41:Y43)</f>
        <v>341243.3899999999</v>
      </c>
      <c r="Z40" s="55">
        <f t="shared" si="33"/>
        <v>9861432.8675000016</v>
      </c>
      <c r="AA40" s="55">
        <f t="shared" si="33"/>
        <v>812326.46699999738</v>
      </c>
      <c r="AC40" s="73">
        <f t="shared" ref="AC40:AL40" si="37">SUM(AC41:AC43)</f>
        <v>0</v>
      </c>
      <c r="AD40" s="74">
        <f t="shared" si="37"/>
        <v>0</v>
      </c>
      <c r="AE40" s="74">
        <f t="shared" si="37"/>
        <v>0</v>
      </c>
      <c r="AF40" s="74">
        <f t="shared" si="37"/>
        <v>0</v>
      </c>
      <c r="AG40" s="74">
        <f t="shared" si="37"/>
        <v>0</v>
      </c>
      <c r="AH40" s="74">
        <f t="shared" si="37"/>
        <v>0</v>
      </c>
      <c r="AI40" s="74">
        <f t="shared" si="37"/>
        <v>0</v>
      </c>
      <c r="AJ40" s="74">
        <f t="shared" si="37"/>
        <v>0</v>
      </c>
      <c r="AK40" s="74">
        <f t="shared" si="37"/>
        <v>0</v>
      </c>
      <c r="AL40" s="75">
        <f t="shared" si="37"/>
        <v>0</v>
      </c>
    </row>
    <row r="41" spans="1:38" ht="30">
      <c r="A41" s="17"/>
      <c r="B41" s="9" t="s">
        <v>59</v>
      </c>
      <c r="C41" s="59">
        <v>9</v>
      </c>
      <c r="D41" s="59">
        <v>0</v>
      </c>
      <c r="E41" s="59">
        <v>0</v>
      </c>
      <c r="F41" s="59">
        <f>SUM(C41:E41)</f>
        <v>9</v>
      </c>
      <c r="G41" s="106">
        <v>15</v>
      </c>
      <c r="H41" s="34"/>
      <c r="I41" s="106">
        <v>27530</v>
      </c>
      <c r="J41" s="106">
        <v>13765</v>
      </c>
      <c r="K41" s="106">
        <v>27530</v>
      </c>
      <c r="L41" s="106">
        <v>0</v>
      </c>
      <c r="M41" s="106">
        <v>0</v>
      </c>
      <c r="N41" s="70">
        <f>SUM(K41:M41)</f>
        <v>27530</v>
      </c>
      <c r="O41" s="106">
        <v>13765</v>
      </c>
      <c r="P41" s="106">
        <v>57621.569999999992</v>
      </c>
      <c r="Q41" s="106">
        <v>28810.781298614318</v>
      </c>
      <c r="R41" s="106">
        <v>0</v>
      </c>
      <c r="S41" s="106">
        <v>0</v>
      </c>
      <c r="T41" s="106">
        <v>0</v>
      </c>
      <c r="U41" s="59">
        <f>SUM(R41:T41)</f>
        <v>0</v>
      </c>
      <c r="V41" s="106">
        <v>0</v>
      </c>
      <c r="W41" s="106">
        <v>0</v>
      </c>
      <c r="X41" s="106">
        <v>0</v>
      </c>
      <c r="Y41" s="59">
        <f>SUM(V41:X41)</f>
        <v>0</v>
      </c>
      <c r="Z41" s="106">
        <v>0</v>
      </c>
      <c r="AA41" s="107">
        <v>0</v>
      </c>
      <c r="AC41" s="105"/>
      <c r="AD41" s="106"/>
      <c r="AE41" s="106"/>
      <c r="AF41" s="106"/>
      <c r="AG41" s="106"/>
      <c r="AH41" s="106"/>
      <c r="AI41" s="106"/>
      <c r="AJ41" s="106"/>
      <c r="AK41" s="106"/>
      <c r="AL41" s="107"/>
    </row>
    <row r="42" spans="1:38" ht="30">
      <c r="A42" s="18"/>
      <c r="B42" s="7" t="s">
        <v>60</v>
      </c>
      <c r="C42" s="45">
        <v>2846</v>
      </c>
      <c r="D42" s="45">
        <v>9</v>
      </c>
      <c r="E42" s="45">
        <v>0</v>
      </c>
      <c r="F42" s="45">
        <f>SUM(C42:E42)</f>
        <v>2855</v>
      </c>
      <c r="G42" s="111">
        <v>1098</v>
      </c>
      <c r="H42" s="109"/>
      <c r="I42" s="111">
        <v>1719845.5494999997</v>
      </c>
      <c r="J42" s="111">
        <v>1068241.2458569729</v>
      </c>
      <c r="K42" s="111">
        <v>1613644.99</v>
      </c>
      <c r="L42" s="111">
        <v>900</v>
      </c>
      <c r="M42" s="111">
        <v>0</v>
      </c>
      <c r="N42" s="42">
        <f>SUM(K42:M42)</f>
        <v>1614544.99</v>
      </c>
      <c r="O42" s="111">
        <v>1068241.2458569729</v>
      </c>
      <c r="P42" s="111">
        <v>1605794.3099999998</v>
      </c>
      <c r="Q42" s="111">
        <v>666038.20958274382</v>
      </c>
      <c r="R42" s="111">
        <v>1840201.03</v>
      </c>
      <c r="S42" s="111">
        <v>0</v>
      </c>
      <c r="T42" s="111">
        <v>0</v>
      </c>
      <c r="U42" s="45">
        <f>SUM(R42:T42)</f>
        <v>1840201.03</v>
      </c>
      <c r="V42" s="111">
        <v>341243.3899999999</v>
      </c>
      <c r="W42" s="111">
        <v>0</v>
      </c>
      <c r="X42" s="111">
        <v>0</v>
      </c>
      <c r="Y42" s="45">
        <f>SUM(V42:X42)</f>
        <v>341243.3899999999</v>
      </c>
      <c r="Z42" s="111">
        <v>9879432.8675000016</v>
      </c>
      <c r="AA42" s="112">
        <v>821326.46699999738</v>
      </c>
      <c r="AC42" s="110"/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ht="15.75" thickBot="1">
      <c r="A43" s="19"/>
      <c r="B43" s="29" t="s">
        <v>61</v>
      </c>
      <c r="C43" s="56">
        <v>42</v>
      </c>
      <c r="D43" s="56">
        <v>0</v>
      </c>
      <c r="E43" s="56">
        <v>0</v>
      </c>
      <c r="F43" s="56">
        <f>SUM(C43:E43)</f>
        <v>42</v>
      </c>
      <c r="G43" s="103">
        <v>63</v>
      </c>
      <c r="H43" s="33"/>
      <c r="I43" s="103">
        <v>55173.43</v>
      </c>
      <c r="J43" s="103">
        <v>27586.713250000001</v>
      </c>
      <c r="K43" s="103">
        <v>55173.43</v>
      </c>
      <c r="L43" s="103">
        <v>0</v>
      </c>
      <c r="M43" s="103">
        <v>0</v>
      </c>
      <c r="N43" s="67">
        <f>SUM(K43:M43)</f>
        <v>55173.43</v>
      </c>
      <c r="O43" s="103">
        <v>27586.713250000001</v>
      </c>
      <c r="P43" s="103">
        <v>93712.95</v>
      </c>
      <c r="Q43" s="103">
        <v>46856.47250712596</v>
      </c>
      <c r="R43" s="103">
        <v>0</v>
      </c>
      <c r="S43" s="103">
        <v>0</v>
      </c>
      <c r="T43" s="103">
        <v>0</v>
      </c>
      <c r="U43" s="56">
        <f>SUM(R43:T43)</f>
        <v>0</v>
      </c>
      <c r="V43" s="103">
        <v>0</v>
      </c>
      <c r="W43" s="103">
        <v>0</v>
      </c>
      <c r="X43" s="103">
        <v>0</v>
      </c>
      <c r="Y43" s="56">
        <f>SUM(V43:X43)</f>
        <v>0</v>
      </c>
      <c r="Z43" s="103">
        <v>-18000</v>
      </c>
      <c r="AA43" s="104">
        <v>-9000</v>
      </c>
      <c r="AC43" s="108"/>
      <c r="AD43" s="103"/>
      <c r="AE43" s="103"/>
      <c r="AF43" s="103"/>
      <c r="AG43" s="103"/>
      <c r="AH43" s="103"/>
      <c r="AI43" s="103"/>
      <c r="AJ43" s="103"/>
      <c r="AK43" s="103"/>
      <c r="AL43" s="104"/>
    </row>
    <row r="44" spans="1:38" ht="15.75" thickBot="1">
      <c r="A44" s="13" t="s">
        <v>62</v>
      </c>
      <c r="B44" s="3" t="s">
        <v>8</v>
      </c>
      <c r="C44" s="54">
        <v>0</v>
      </c>
      <c r="D44" s="54">
        <v>0</v>
      </c>
      <c r="E44" s="54">
        <v>0</v>
      </c>
      <c r="F44" s="54">
        <f>SUM(C44:E44)</f>
        <v>0</v>
      </c>
      <c r="G44" s="95">
        <v>0</v>
      </c>
      <c r="H44" s="36"/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66">
        <f>SUM(K44:M44)</f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54">
        <f>SUM(R44:T44)</f>
        <v>0</v>
      </c>
      <c r="V44" s="95">
        <v>0</v>
      </c>
      <c r="W44" s="95">
        <v>0</v>
      </c>
      <c r="X44" s="95">
        <v>0</v>
      </c>
      <c r="Y44" s="54">
        <f>SUM(V44:X44)</f>
        <v>0</v>
      </c>
      <c r="Z44" s="95">
        <v>1479.5456249999988</v>
      </c>
      <c r="AA44" s="96">
        <v>1479.5456249999988</v>
      </c>
      <c r="AC44" s="94"/>
      <c r="AD44" s="95"/>
      <c r="AE44" s="95"/>
      <c r="AF44" s="95"/>
      <c r="AG44" s="95"/>
      <c r="AH44" s="95"/>
      <c r="AI44" s="95"/>
      <c r="AJ44" s="95"/>
      <c r="AK44" s="95"/>
      <c r="AL44" s="96"/>
    </row>
    <row r="45" spans="1:38" ht="39" thickBot="1">
      <c r="A45" s="13" t="s">
        <v>63</v>
      </c>
      <c r="B45" s="3" t="s">
        <v>64</v>
      </c>
      <c r="C45" s="55">
        <f t="shared" ref="C45:E45" si="38">SUM(C46:C48)</f>
        <v>769</v>
      </c>
      <c r="D45" s="55">
        <f t="shared" si="38"/>
        <v>136</v>
      </c>
      <c r="E45" s="55">
        <f t="shared" si="38"/>
        <v>14</v>
      </c>
      <c r="F45" s="55">
        <f>SUM(F46:F48)</f>
        <v>919</v>
      </c>
      <c r="G45" s="55">
        <f t="shared" ref="G45:AA45" si="39">SUM(G46:G48)</f>
        <v>1438</v>
      </c>
      <c r="H45" s="36"/>
      <c r="I45" s="55">
        <f t="shared" si="39"/>
        <v>920022.23174500011</v>
      </c>
      <c r="J45" s="55">
        <f t="shared" si="39"/>
        <v>9356.308585499999</v>
      </c>
      <c r="K45" s="55">
        <f t="shared" si="39"/>
        <v>799213.92</v>
      </c>
      <c r="L45" s="55">
        <f t="shared" si="39"/>
        <v>37530.519999999997</v>
      </c>
      <c r="M45" s="55">
        <f t="shared" si="39"/>
        <v>3060</v>
      </c>
      <c r="N45" s="55">
        <f t="shared" ref="N45" si="40">SUM(N46:N48)</f>
        <v>839804.44</v>
      </c>
      <c r="O45" s="55">
        <f t="shared" si="39"/>
        <v>-3959.0407295685</v>
      </c>
      <c r="P45" s="55">
        <f t="shared" si="39"/>
        <v>940261.67999999993</v>
      </c>
      <c r="Q45" s="55">
        <f t="shared" si="39"/>
        <v>924740.45919378148</v>
      </c>
      <c r="R45" s="55">
        <f t="shared" si="39"/>
        <v>0</v>
      </c>
      <c r="S45" s="55">
        <f t="shared" si="39"/>
        <v>0</v>
      </c>
      <c r="T45" s="55">
        <f t="shared" si="39"/>
        <v>0</v>
      </c>
      <c r="U45" s="55">
        <f t="shared" ref="U45" si="41">SUM(U46:U48)</f>
        <v>0</v>
      </c>
      <c r="V45" s="55">
        <f t="shared" si="39"/>
        <v>0</v>
      </c>
      <c r="W45" s="55">
        <f t="shared" si="39"/>
        <v>0</v>
      </c>
      <c r="X45" s="55">
        <f t="shared" si="39"/>
        <v>0</v>
      </c>
      <c r="Y45" s="55">
        <f t="shared" ref="Y45" si="42">SUM(Y46:Y48)</f>
        <v>0</v>
      </c>
      <c r="Z45" s="55">
        <f t="shared" si="39"/>
        <v>20037.17625</v>
      </c>
      <c r="AA45" s="55">
        <f t="shared" si="39"/>
        <v>20037.17625</v>
      </c>
      <c r="AC45" s="97">
        <f t="shared" ref="AC45:AL45" si="43">SUM(AC46:AC48)</f>
        <v>0</v>
      </c>
      <c r="AD45" s="98">
        <f t="shared" si="43"/>
        <v>0</v>
      </c>
      <c r="AE45" s="98">
        <f t="shared" si="43"/>
        <v>0</v>
      </c>
      <c r="AF45" s="98">
        <f t="shared" si="43"/>
        <v>0</v>
      </c>
      <c r="AG45" s="98">
        <f t="shared" si="43"/>
        <v>0</v>
      </c>
      <c r="AH45" s="98">
        <f t="shared" si="43"/>
        <v>0</v>
      </c>
      <c r="AI45" s="98">
        <f t="shared" si="43"/>
        <v>0</v>
      </c>
      <c r="AJ45" s="98">
        <f t="shared" si="43"/>
        <v>0</v>
      </c>
      <c r="AK45" s="98">
        <f t="shared" si="43"/>
        <v>0</v>
      </c>
      <c r="AL45" s="99">
        <f t="shared" si="43"/>
        <v>0</v>
      </c>
    </row>
    <row r="46" spans="1:38">
      <c r="A46" s="17"/>
      <c r="B46" s="10" t="s">
        <v>65</v>
      </c>
      <c r="C46" s="46">
        <v>561</v>
      </c>
      <c r="D46" s="46">
        <v>104</v>
      </c>
      <c r="E46" s="46">
        <v>14</v>
      </c>
      <c r="F46" s="46">
        <f>SUM(C46:E46)</f>
        <v>679</v>
      </c>
      <c r="G46" s="114">
        <v>1089</v>
      </c>
      <c r="H46" s="34"/>
      <c r="I46" s="114">
        <v>149083.13499999998</v>
      </c>
      <c r="J46" s="114">
        <v>0</v>
      </c>
      <c r="K46" s="114">
        <v>88590.55</v>
      </c>
      <c r="L46" s="114">
        <v>35252.269999999997</v>
      </c>
      <c r="M46" s="114">
        <v>3060</v>
      </c>
      <c r="N46" s="43">
        <f>SUM(K46:M46)</f>
        <v>126902.82</v>
      </c>
      <c r="O46" s="114">
        <v>0</v>
      </c>
      <c r="P46" s="114">
        <v>157269.30000000002</v>
      </c>
      <c r="Q46" s="114">
        <v>146402.43767968146</v>
      </c>
      <c r="R46" s="114">
        <v>0</v>
      </c>
      <c r="S46" s="114">
        <v>0</v>
      </c>
      <c r="T46" s="114">
        <v>0</v>
      </c>
      <c r="U46" s="46">
        <f>SUM(R46:T46)</f>
        <v>0</v>
      </c>
      <c r="V46" s="114">
        <v>0</v>
      </c>
      <c r="W46" s="114">
        <v>0</v>
      </c>
      <c r="X46" s="114">
        <v>0</v>
      </c>
      <c r="Y46" s="46">
        <f>SUM(V46:X46)</f>
        <v>0</v>
      </c>
      <c r="Z46" s="114">
        <v>0</v>
      </c>
      <c r="AA46" s="115">
        <v>0</v>
      </c>
      <c r="AC46" s="113"/>
      <c r="AD46" s="114"/>
      <c r="AE46" s="114"/>
      <c r="AF46" s="114"/>
      <c r="AG46" s="114"/>
      <c r="AH46" s="114"/>
      <c r="AI46" s="114"/>
      <c r="AJ46" s="114"/>
      <c r="AK46" s="114"/>
      <c r="AL46" s="115"/>
    </row>
    <row r="47" spans="1:38">
      <c r="A47" s="18"/>
      <c r="B47" s="30" t="s">
        <v>66</v>
      </c>
      <c r="C47" s="48">
        <v>1</v>
      </c>
      <c r="D47" s="48">
        <v>0</v>
      </c>
      <c r="E47" s="48">
        <v>0</v>
      </c>
      <c r="F47" s="48">
        <f>SUM(C47:E47)</f>
        <v>1</v>
      </c>
      <c r="G47" s="80">
        <v>4</v>
      </c>
      <c r="H47" s="109"/>
      <c r="I47" s="80">
        <v>400</v>
      </c>
      <c r="J47" s="80">
        <v>0</v>
      </c>
      <c r="K47" s="80">
        <v>400</v>
      </c>
      <c r="L47" s="80">
        <v>0</v>
      </c>
      <c r="M47" s="80">
        <v>0</v>
      </c>
      <c r="N47" s="61">
        <f>SUM(K47:M47)</f>
        <v>400</v>
      </c>
      <c r="O47" s="80">
        <v>0</v>
      </c>
      <c r="P47" s="80">
        <v>1509.04</v>
      </c>
      <c r="Q47" s="80">
        <v>865.38426425233638</v>
      </c>
      <c r="R47" s="80">
        <v>0</v>
      </c>
      <c r="S47" s="80">
        <v>0</v>
      </c>
      <c r="T47" s="80">
        <v>0</v>
      </c>
      <c r="U47" s="48">
        <f>SUM(R47:T47)</f>
        <v>0</v>
      </c>
      <c r="V47" s="80">
        <v>0</v>
      </c>
      <c r="W47" s="80">
        <v>0</v>
      </c>
      <c r="X47" s="80">
        <v>0</v>
      </c>
      <c r="Y47" s="48">
        <f>SUM(V47:X47)</f>
        <v>0</v>
      </c>
      <c r="Z47" s="80">
        <v>0</v>
      </c>
      <c r="AA47" s="81">
        <v>0</v>
      </c>
      <c r="AC47" s="79"/>
      <c r="AD47" s="80"/>
      <c r="AE47" s="80"/>
      <c r="AF47" s="80"/>
      <c r="AG47" s="80"/>
      <c r="AH47" s="80"/>
      <c r="AI47" s="80"/>
      <c r="AJ47" s="80"/>
      <c r="AK47" s="80"/>
      <c r="AL47" s="81"/>
    </row>
    <row r="48" spans="1:38" ht="15.75" thickBot="1">
      <c r="A48" s="19"/>
      <c r="B48" s="11" t="s">
        <v>67</v>
      </c>
      <c r="C48" s="56">
        <v>207</v>
      </c>
      <c r="D48" s="56">
        <v>32</v>
      </c>
      <c r="E48" s="56">
        <v>0</v>
      </c>
      <c r="F48" s="56">
        <f>SUM(C48:E48)</f>
        <v>239</v>
      </c>
      <c r="G48" s="103">
        <v>345</v>
      </c>
      <c r="H48" s="109"/>
      <c r="I48" s="103">
        <v>770539.0967450001</v>
      </c>
      <c r="J48" s="103">
        <v>9356.308585499999</v>
      </c>
      <c r="K48" s="103">
        <v>710223.37</v>
      </c>
      <c r="L48" s="103">
        <v>2278.25</v>
      </c>
      <c r="M48" s="103">
        <v>0</v>
      </c>
      <c r="N48" s="67">
        <f>SUM(K48:M48)</f>
        <v>712501.62</v>
      </c>
      <c r="O48" s="103">
        <v>-3959.0407295685</v>
      </c>
      <c r="P48" s="103">
        <v>781483.34</v>
      </c>
      <c r="Q48" s="103">
        <v>777472.63724984764</v>
      </c>
      <c r="R48" s="103">
        <v>0</v>
      </c>
      <c r="S48" s="103">
        <v>0</v>
      </c>
      <c r="T48" s="103">
        <v>0</v>
      </c>
      <c r="U48" s="56">
        <f>SUM(R48:T48)</f>
        <v>0</v>
      </c>
      <c r="V48" s="103">
        <v>0</v>
      </c>
      <c r="W48" s="103">
        <v>0</v>
      </c>
      <c r="X48" s="103">
        <v>0</v>
      </c>
      <c r="Y48" s="56">
        <f>SUM(V48:X48)</f>
        <v>0</v>
      </c>
      <c r="Z48" s="103">
        <v>20037.17625</v>
      </c>
      <c r="AA48" s="104">
        <v>20037.17625</v>
      </c>
      <c r="AC48" s="108"/>
      <c r="AD48" s="103"/>
      <c r="AE48" s="103"/>
      <c r="AF48" s="103"/>
      <c r="AG48" s="103"/>
      <c r="AH48" s="103"/>
      <c r="AI48" s="103"/>
      <c r="AJ48" s="103"/>
      <c r="AK48" s="103"/>
      <c r="AL48" s="104"/>
    </row>
    <row r="49" spans="1:38" ht="15.75" thickBot="1">
      <c r="A49" s="13" t="s">
        <v>68</v>
      </c>
      <c r="B49" s="3" t="s">
        <v>9</v>
      </c>
      <c r="C49" s="58">
        <v>0</v>
      </c>
      <c r="D49" s="58">
        <v>0</v>
      </c>
      <c r="E49" s="58">
        <v>0</v>
      </c>
      <c r="F49" s="58">
        <f>SUM(C49:E49)</f>
        <v>0</v>
      </c>
      <c r="G49" s="101"/>
      <c r="H49" s="228"/>
      <c r="I49" s="101">
        <v>0</v>
      </c>
      <c r="J49" s="101"/>
      <c r="K49" s="101">
        <v>0</v>
      </c>
      <c r="L49" s="101">
        <v>0</v>
      </c>
      <c r="M49" s="101">
        <v>0</v>
      </c>
      <c r="N49" s="69">
        <f>SUM(K49:M49)</f>
        <v>0</v>
      </c>
      <c r="O49" s="69"/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58">
        <f>SUM(R49:T49)</f>
        <v>0</v>
      </c>
      <c r="V49" s="101">
        <v>0</v>
      </c>
      <c r="W49" s="101">
        <v>0</v>
      </c>
      <c r="X49" s="101">
        <v>0</v>
      </c>
      <c r="Y49" s="58">
        <f>SUM(V49:X49)</f>
        <v>0</v>
      </c>
      <c r="Z49" s="101">
        <v>0</v>
      </c>
      <c r="AA49" s="102">
        <v>0</v>
      </c>
      <c r="AC49" s="100"/>
      <c r="AD49" s="101"/>
      <c r="AE49" s="101"/>
      <c r="AF49" s="101"/>
      <c r="AG49" s="101"/>
      <c r="AH49" s="101"/>
      <c r="AI49" s="101"/>
      <c r="AJ49" s="101"/>
      <c r="AK49" s="101"/>
      <c r="AL49" s="102"/>
    </row>
    <row r="50" spans="1:38" ht="15.75" thickBot="1">
      <c r="A50" s="257" t="s">
        <v>69</v>
      </c>
      <c r="B50" s="258"/>
      <c r="C50" s="15">
        <f>C11+C16+C17+C20+C21+C24+C28+C29+C30+C33+C34+C37+C38+C39+C40+C44+C45+C49</f>
        <v>109021</v>
      </c>
      <c r="D50" s="15">
        <f>D11+D16+D17+D20+D21+D24+D28+D29+D30+D33+D34+D37+D38+D39+D40+D44+D45+D49</f>
        <v>248390</v>
      </c>
      <c r="E50" s="15">
        <f>E11+E16+E17+E20+E21+E24+E28+E29+E30+E33+E34+E37+E38+E39+E40+E44+E45+E49</f>
        <v>14572</v>
      </c>
      <c r="F50" s="15">
        <f>F11+F16+F17+F20+F21+F24+F28+F29+F30+F33+F34+F37+F38+F39+F40+F44+F45+F49</f>
        <v>371983</v>
      </c>
      <c r="G50" s="15">
        <f>G11+G16+G17+G20+G21+G24+G28+G29+G30+G33+G34+G37+G38+G39+G40+G44+G45+G49</f>
        <v>184066</v>
      </c>
      <c r="H50" s="15">
        <f t="shared" ref="H50:AL50" si="44">H11+H16+H17+H20+H21+H24+H28+H29+H30+H33+H34+H37+H38+H39+H40+H44+H45+H49</f>
        <v>241726</v>
      </c>
      <c r="I50" s="15">
        <f t="shared" si="44"/>
        <v>32798672.390999362</v>
      </c>
      <c r="J50" s="15">
        <f t="shared" si="44"/>
        <v>2084931.0833925863</v>
      </c>
      <c r="K50" s="15">
        <f t="shared" si="44"/>
        <v>21439347.932352945</v>
      </c>
      <c r="L50" s="15">
        <f t="shared" si="44"/>
        <v>4609434.0858823527</v>
      </c>
      <c r="M50" s="15">
        <f t="shared" si="44"/>
        <v>2990597.34</v>
      </c>
      <c r="N50" s="15">
        <f t="shared" si="44"/>
        <v>29039379.358235296</v>
      </c>
      <c r="O50" s="15">
        <f t="shared" si="44"/>
        <v>2069292.6133275179</v>
      </c>
      <c r="P50" s="15">
        <f t="shared" si="44"/>
        <v>23733647.411604684</v>
      </c>
      <c r="Q50" s="15">
        <f t="shared" si="44"/>
        <v>22033803.498137493</v>
      </c>
      <c r="R50" s="15">
        <f t="shared" si="44"/>
        <v>11497624.15764706</v>
      </c>
      <c r="S50" s="15">
        <f t="shared" si="44"/>
        <v>2382214.4482720592</v>
      </c>
      <c r="T50" s="15">
        <f t="shared" si="44"/>
        <v>2167393.38</v>
      </c>
      <c r="U50" s="15">
        <f>U11+U16+U17+U20+U21+U24+U28+U29+U30+U33+U34+U37+U38+U39+U40+U44+U45+U49</f>
        <v>16047231.98591912</v>
      </c>
      <c r="V50" s="15">
        <f t="shared" si="44"/>
        <v>9998666.5176470615</v>
      </c>
      <c r="W50" s="15">
        <f t="shared" si="44"/>
        <v>2034866.2722720588</v>
      </c>
      <c r="X50" s="15">
        <f t="shared" si="44"/>
        <v>2167393.38</v>
      </c>
      <c r="Y50" s="15">
        <f t="shared" si="44"/>
        <v>14200926.16991912</v>
      </c>
      <c r="Z50" s="15">
        <f t="shared" si="44"/>
        <v>24686134.687901292</v>
      </c>
      <c r="AA50" s="15">
        <f t="shared" si="44"/>
        <v>15734975.21540129</v>
      </c>
      <c r="AC50" s="40">
        <f t="shared" si="44"/>
        <v>0</v>
      </c>
      <c r="AD50" s="15">
        <f t="shared" si="44"/>
        <v>0</v>
      </c>
      <c r="AE50" s="15">
        <f t="shared" si="44"/>
        <v>0</v>
      </c>
      <c r="AF50" s="15">
        <f t="shared" si="44"/>
        <v>0</v>
      </c>
      <c r="AG50" s="15">
        <f t="shared" si="44"/>
        <v>0</v>
      </c>
      <c r="AH50" s="15">
        <f t="shared" si="44"/>
        <v>0</v>
      </c>
      <c r="AI50" s="15">
        <f t="shared" si="44"/>
        <v>0</v>
      </c>
      <c r="AJ50" s="15">
        <f t="shared" si="44"/>
        <v>0</v>
      </c>
      <c r="AK50" s="15">
        <f t="shared" si="44"/>
        <v>0</v>
      </c>
      <c r="AL50" s="16">
        <f t="shared" si="44"/>
        <v>0</v>
      </c>
    </row>
  </sheetData>
  <autoFilter ref="A10:AL50" xr:uid="{00000000-0009-0000-0000-000002000000}"/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  <ignoredErrors>
    <ignoredError sqref="F12:F14 F42:F44 F46:F48 F38:F39 Y47:Y48 Y43:Y44" unlockedFormula="1"/>
    <ignoredError sqref="N12:N16 N18:N20 N22:N23 N25:N29 N31:N33 N35:N39 N41:N44 N46:N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2020-08-17T09:16:31Z</dcterms:modified>
</cp:coreProperties>
</file>